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RPortbl\SRBC\JMAZE\"/>
    </mc:Choice>
  </mc:AlternateContent>
  <workbookProtection workbookAlgorithmName="SHA-512" workbookHashValue="JjC+2PTusqmtCGAAxvGpRfxkarIF8j5YdClXg4uyTAk+vu/XTF0R5PNfoZSdxBEJJOLSKDFX7aeijvfeAxNMBw==" workbookSaltValue="5QVFk/2RYwkzcIxWzDBFsQ==" workbookSpinCount="100000" lockStructure="1"/>
  <bookViews>
    <workbookView xWindow="-105" yWindow="-105" windowWidth="19110" windowHeight="12105" tabRatio="712"/>
  </bookViews>
  <sheets>
    <sheet name="Instructions" sheetId="18" r:id="rId1"/>
    <sheet name="Detailed Budget Spreadsheet" sheetId="16" r:id="rId2"/>
    <sheet name="Match Source List &amp; Notes" sheetId="17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7" l="1"/>
  <c r="G258" i="16" l="1"/>
  <c r="G234" i="16"/>
  <c r="G210" i="16"/>
  <c r="G186" i="16"/>
  <c r="G162" i="16"/>
  <c r="G138" i="16"/>
  <c r="G114" i="16"/>
  <c r="G90" i="16"/>
  <c r="G66" i="16"/>
  <c r="I259" i="16"/>
  <c r="H259" i="16"/>
  <c r="G259" i="16"/>
  <c r="D258" i="16"/>
  <c r="C258" i="16"/>
  <c r="A258" i="16"/>
  <c r="D257" i="16"/>
  <c r="A257" i="16"/>
  <c r="I235" i="16"/>
  <c r="H235" i="16"/>
  <c r="G235" i="16"/>
  <c r="D234" i="16"/>
  <c r="C234" i="16"/>
  <c r="A234" i="16"/>
  <c r="D233" i="16"/>
  <c r="A233" i="16"/>
  <c r="I211" i="16"/>
  <c r="H211" i="16"/>
  <c r="G211" i="16"/>
  <c r="D210" i="16"/>
  <c r="C210" i="16"/>
  <c r="A210" i="16"/>
  <c r="D209" i="16"/>
  <c r="A209" i="16"/>
  <c r="I187" i="16"/>
  <c r="H187" i="16"/>
  <c r="G187" i="16"/>
  <c r="D186" i="16"/>
  <c r="C186" i="16"/>
  <c r="A186" i="16"/>
  <c r="D185" i="16"/>
  <c r="A185" i="16"/>
  <c r="I163" i="16"/>
  <c r="H163" i="16"/>
  <c r="G163" i="16"/>
  <c r="D162" i="16"/>
  <c r="C162" i="16"/>
  <c r="A162" i="16"/>
  <c r="D161" i="16"/>
  <c r="A161" i="16"/>
  <c r="I139" i="16"/>
  <c r="H139" i="16"/>
  <c r="G139" i="16"/>
  <c r="D138" i="16"/>
  <c r="C138" i="16"/>
  <c r="A138" i="16"/>
  <c r="D137" i="16"/>
  <c r="A137" i="16"/>
  <c r="I115" i="16"/>
  <c r="H115" i="16"/>
  <c r="G115" i="16"/>
  <c r="D114" i="16"/>
  <c r="C114" i="16"/>
  <c r="A114" i="16"/>
  <c r="D113" i="16"/>
  <c r="A113" i="16"/>
  <c r="I91" i="16"/>
  <c r="H91" i="16"/>
  <c r="G91" i="16"/>
  <c r="D90" i="16"/>
  <c r="C90" i="16"/>
  <c r="A90" i="16"/>
  <c r="D89" i="16"/>
  <c r="A89" i="16"/>
  <c r="I67" i="16"/>
  <c r="H67" i="16"/>
  <c r="G67" i="16"/>
  <c r="D66" i="16"/>
  <c r="C66" i="16"/>
  <c r="A66" i="16"/>
  <c r="D65" i="16"/>
  <c r="A65" i="16"/>
  <c r="D34" i="17" l="1"/>
  <c r="D35" i="17"/>
  <c r="D36" i="17" s="1"/>
  <c r="D37" i="17" s="1"/>
  <c r="D38" i="17" s="1"/>
  <c r="I280" i="16"/>
  <c r="H280" i="16"/>
  <c r="G280" i="16"/>
  <c r="I256" i="16"/>
  <c r="H256" i="16"/>
  <c r="G256" i="16"/>
  <c r="I232" i="16"/>
  <c r="H232" i="16"/>
  <c r="G232" i="16"/>
  <c r="I208" i="16"/>
  <c r="H208" i="16"/>
  <c r="G208" i="16"/>
  <c r="I184" i="16"/>
  <c r="H184" i="16"/>
  <c r="G184" i="16"/>
  <c r="I160" i="16"/>
  <c r="H160" i="16"/>
  <c r="G160" i="16"/>
  <c r="I136" i="16"/>
  <c r="H136" i="16"/>
  <c r="G136" i="16"/>
  <c r="I112" i="16"/>
  <c r="H112" i="16"/>
  <c r="G112" i="16"/>
  <c r="I88" i="16"/>
  <c r="H88" i="16"/>
  <c r="I64" i="16"/>
  <c r="G64" i="16"/>
  <c r="G88" i="16"/>
  <c r="H64" i="16"/>
  <c r="A57" i="17" l="1"/>
  <c r="A58" i="17"/>
  <c r="A59" i="17"/>
  <c r="A60" i="17"/>
  <c r="A56" i="17"/>
  <c r="A51" i="17"/>
  <c r="A52" i="17"/>
  <c r="A53" i="17"/>
  <c r="A54" i="17"/>
  <c r="A55" i="17"/>
  <c r="A50" i="17"/>
  <c r="I39" i="17" l="1"/>
  <c r="D9" i="17"/>
  <c r="D10" i="17" s="1"/>
  <c r="D11" i="17" s="1"/>
  <c r="D13" i="17" s="1"/>
  <c r="D14" i="17" s="1"/>
  <c r="D15" i="17" s="1"/>
  <c r="D19" i="17" s="1"/>
  <c r="D20" i="17" s="1"/>
  <c r="D21" i="17" s="1"/>
  <c r="D22" i="17" s="1"/>
  <c r="D23" i="17" s="1"/>
  <c r="D24" i="17" s="1"/>
  <c r="D25" i="17" s="1"/>
  <c r="D26" i="17" s="1"/>
  <c r="D27" i="17" s="1"/>
  <c r="A21" i="17"/>
  <c r="A20" i="17"/>
  <c r="A19" i="17"/>
  <c r="B14" i="17"/>
  <c r="B15" i="17"/>
  <c r="D30" i="17" l="1"/>
  <c r="D31" i="17" s="1"/>
  <c r="D32" i="17" s="1"/>
  <c r="D33" i="17" s="1"/>
  <c r="D41" i="17" s="1"/>
  <c r="D50" i="17" s="1"/>
  <c r="D51" i="17" s="1"/>
  <c r="D52" i="17" s="1"/>
  <c r="D53" i="17" s="1"/>
  <c r="D63" i="17" s="1"/>
  <c r="A22" i="17"/>
  <c r="C29" i="16"/>
  <c r="D29" i="16"/>
  <c r="E29" i="16"/>
  <c r="B13" i="17"/>
  <c r="D38" i="16"/>
  <c r="C38" i="16"/>
  <c r="A280" i="16"/>
  <c r="E37" i="16"/>
  <c r="D37" i="16"/>
  <c r="C37" i="16"/>
  <c r="A256" i="16"/>
  <c r="C36" i="16"/>
  <c r="A232" i="16"/>
  <c r="E35" i="16"/>
  <c r="D35" i="16"/>
  <c r="C35" i="16"/>
  <c r="A208" i="16"/>
  <c r="E34" i="16"/>
  <c r="D34" i="16"/>
  <c r="C34" i="16"/>
  <c r="A184" i="16"/>
  <c r="E33" i="16"/>
  <c r="D33" i="16"/>
  <c r="C33" i="16"/>
  <c r="A160" i="16"/>
  <c r="E32" i="16"/>
  <c r="D32" i="16"/>
  <c r="C32" i="16"/>
  <c r="A136" i="16"/>
  <c r="E31" i="16"/>
  <c r="D31" i="16"/>
  <c r="C31" i="16"/>
  <c r="A112" i="16"/>
  <c r="E30" i="16"/>
  <c r="D30" i="16"/>
  <c r="C30" i="16"/>
  <c r="A88" i="16"/>
  <c r="A64" i="16"/>
  <c r="E38" i="16"/>
  <c r="B38" i="16"/>
  <c r="A38" i="16"/>
  <c r="B37" i="16"/>
  <c r="A37" i="16"/>
  <c r="E36" i="16"/>
  <c r="D36" i="16"/>
  <c r="B36" i="16"/>
  <c r="A36" i="16"/>
  <c r="B35" i="16"/>
  <c r="A35" i="16"/>
  <c r="B34" i="16"/>
  <c r="A34" i="16"/>
  <c r="B33" i="16"/>
  <c r="A33" i="16"/>
  <c r="B32" i="16"/>
  <c r="A32" i="16"/>
  <c r="B31" i="16"/>
  <c r="A31" i="16"/>
  <c r="B30" i="16"/>
  <c r="A30" i="16"/>
  <c r="B29" i="16"/>
  <c r="A29" i="16"/>
  <c r="E13" i="16" l="1"/>
  <c r="C40" i="16"/>
  <c r="E40" i="16"/>
  <c r="D40" i="16"/>
  <c r="F36" i="16"/>
  <c r="F32" i="16"/>
  <c r="F35" i="16"/>
  <c r="F38" i="16"/>
  <c r="E24" i="16"/>
  <c r="C19" i="16"/>
  <c r="D19" i="16"/>
  <c r="E25" i="16"/>
  <c r="C20" i="16"/>
  <c r="D20" i="16"/>
  <c r="E16" i="16"/>
  <c r="C17" i="16"/>
  <c r="D13" i="16"/>
  <c r="E17" i="16"/>
  <c r="C14" i="16"/>
  <c r="C18" i="16"/>
  <c r="C24" i="16"/>
  <c r="E18" i="16"/>
  <c r="C25" i="16"/>
  <c r="D15" i="16"/>
  <c r="E19" i="16"/>
  <c r="C16" i="16"/>
  <c r="D12" i="16"/>
  <c r="E12" i="16"/>
  <c r="E20" i="16"/>
  <c r="C13" i="16"/>
  <c r="D17" i="16"/>
  <c r="E21" i="16"/>
  <c r="D14" i="16"/>
  <c r="D18" i="16"/>
  <c r="D24" i="16"/>
  <c r="D11" i="16"/>
  <c r="D16" i="16"/>
  <c r="E14" i="16"/>
  <c r="C11" i="16"/>
  <c r="D25" i="16"/>
  <c r="C12" i="16"/>
  <c r="C21" i="16"/>
  <c r="C15" i="16"/>
  <c r="E15" i="16"/>
  <c r="D21" i="16"/>
  <c r="E11" i="16"/>
  <c r="F29" i="16"/>
  <c r="F31" i="16"/>
  <c r="F34" i="16"/>
  <c r="F37" i="16"/>
  <c r="F30" i="16"/>
  <c r="F33" i="16"/>
  <c r="F40" i="16" l="1"/>
  <c r="F16" i="16"/>
  <c r="F12" i="16"/>
  <c r="F14" i="16"/>
  <c r="F11" i="16"/>
  <c r="F20" i="16"/>
  <c r="F15" i="16"/>
  <c r="F18" i="16"/>
  <c r="F21" i="16"/>
  <c r="F13" i="16"/>
  <c r="F17" i="16"/>
  <c r="F25" i="16"/>
  <c r="F24" i="16"/>
  <c r="A31" i="17" s="1"/>
  <c r="D23" i="16"/>
  <c r="E23" i="16"/>
  <c r="F19" i="16"/>
  <c r="C23" i="16"/>
  <c r="A25" i="17" l="1"/>
  <c r="A27" i="17"/>
  <c r="A30" i="17"/>
  <c r="A23" i="17"/>
  <c r="F23" i="16"/>
  <c r="A37" i="17" l="1"/>
  <c r="A34" i="17"/>
  <c r="A38" i="17" l="1"/>
  <c r="A41" i="17" s="1"/>
  <c r="H24" i="16" s="1"/>
  <c r="B41" i="17" l="1"/>
  <c r="G24" i="16" s="1"/>
</calcChain>
</file>

<file path=xl/sharedStrings.xml><?xml version="1.0" encoding="utf-8"?>
<sst xmlns="http://schemas.openxmlformats.org/spreadsheetml/2006/main" count="139" uniqueCount="109">
  <si>
    <t>Project Name:</t>
  </si>
  <si>
    <t>Direct Labor</t>
  </si>
  <si>
    <t>Fringe Benefits</t>
  </si>
  <si>
    <t>Equipment</t>
  </si>
  <si>
    <t>Contractual Services</t>
  </si>
  <si>
    <t>Construction</t>
  </si>
  <si>
    <t>Supplies and Materials</t>
  </si>
  <si>
    <t>Travel</t>
  </si>
  <si>
    <t>Other</t>
  </si>
  <si>
    <t>Administrative Costs</t>
  </si>
  <si>
    <t>Total</t>
  </si>
  <si>
    <t>Cash Match</t>
  </si>
  <si>
    <t>In-Kind Match</t>
  </si>
  <si>
    <t>Budget Category</t>
  </si>
  <si>
    <t>Task No.:</t>
  </si>
  <si>
    <t>Task No.</t>
  </si>
  <si>
    <r>
      <t xml:space="preserve">Year 1             </t>
    </r>
    <r>
      <rPr>
        <sz val="11"/>
        <color theme="1"/>
        <rFont val="Times New Roman"/>
        <family val="1"/>
      </rPr>
      <t>(7/1 - 6/30)</t>
    </r>
  </si>
  <si>
    <r>
      <t xml:space="preserve">Year 2             </t>
    </r>
    <r>
      <rPr>
        <sz val="11"/>
        <color theme="1"/>
        <rFont val="Times New Roman"/>
        <family val="1"/>
      </rPr>
      <t>(7/1 - 6/30)</t>
    </r>
  </si>
  <si>
    <r>
      <t xml:space="preserve">Year 3            </t>
    </r>
    <r>
      <rPr>
        <sz val="11"/>
        <color theme="1"/>
        <rFont val="Times New Roman"/>
        <family val="1"/>
      </rPr>
      <t>(7/1 - 6/30)</t>
    </r>
  </si>
  <si>
    <t>Year 1 (7/1 - 6/30)</t>
  </si>
  <si>
    <t>Year 2 (7/1 - 6/30)</t>
  </si>
  <si>
    <t>Year 3 (7/1 - 6/30)</t>
  </si>
  <si>
    <t>Operation and Maintenance Costs</t>
  </si>
  <si>
    <t>Date Completed:</t>
  </si>
  <si>
    <t>Task Title</t>
  </si>
  <si>
    <t>Task Title:</t>
  </si>
  <si>
    <t>Federal, State, and/or Other Grant Awarded Funds</t>
  </si>
  <si>
    <t>Donated Equipment</t>
  </si>
  <si>
    <t>Donated Goods</t>
  </si>
  <si>
    <t>Donated Labor</t>
  </si>
  <si>
    <t>Donated Services</t>
  </si>
  <si>
    <t>Donated Real Property</t>
  </si>
  <si>
    <t>Remove Blank Cells From Drop-Down List =</t>
  </si>
  <si>
    <t>Dynamic Drop-Down Formula =</t>
  </si>
  <si>
    <t>Grant Application ID:</t>
  </si>
  <si>
    <t>Real Property Acquisition Costs</t>
  </si>
  <si>
    <t>Complete Formula Enter into Data Validation Field =</t>
  </si>
  <si>
    <t>-</t>
  </si>
  <si>
    <t>Grant Application Summary - Budget Category</t>
  </si>
  <si>
    <t>Grant Application Summary - Task Budget</t>
  </si>
  <si>
    <t>Returns the total value of Cash Match minus the total value of Real Property Acquisition Costs.</t>
  </si>
  <si>
    <t>This line returns "X" to conditionally format Total Cash Match value in red on the Grant Funded Budget worksheet when Real Property Acquisition Costs exceeds the 50% threshold.</t>
  </si>
  <si>
    <t>Compares the total value of Real Property Acquisition Costs to 50% of the Total Cash Match.   If greater than 50%, then "Reject".  If less than 50%, then no message is displayed.</t>
  </si>
  <si>
    <t>Total Value of Real Properaty Acquisition Costs = columns G + H + I.</t>
  </si>
  <si>
    <t>Sums the values enters in Column I associated with Real Property in column C.</t>
  </si>
  <si>
    <t>Sums the values enters in Column H associated with Real Property in column C.</t>
  </si>
  <si>
    <t>Sums the values enters in Column G associated with Real Property in column C.</t>
  </si>
  <si>
    <t>Blank row is reserved for additional match types, if needed.</t>
  </si>
  <si>
    <t>Enter this formula into Data Validation (select List) to create a dynamic drop-down menu.  If a user selects Cash Match, then the user can only select from the list of source types in the Cash Match column.</t>
  </si>
  <si>
    <t>In the Dynamic Drop-Down Formula, replace the column height with this formula to select up to 10 match types in each Cash Match and In-Kind Match.  No blank cells will be available for the user to select.</t>
  </si>
  <si>
    <t>Notes</t>
  </si>
  <si>
    <t>Cash Match Verification</t>
  </si>
  <si>
    <t>Real Property Acquisition Costs Verification</t>
  </si>
  <si>
    <t>Sums the Total Grant Application Budget column in the Grant Application Summary - Budget Category table.</t>
  </si>
  <si>
    <t>Current cash match threshold for triggering differing amounts of Cash Match.</t>
  </si>
  <si>
    <t>Current Cash Match requirement for grant funded projects in excess of $500,000.</t>
  </si>
  <si>
    <t>Current Cash Match requirement for grant funded projects up to $500,000.</t>
  </si>
  <si>
    <t>Returns the total value of Cash Match in the Grant Application Summary - Budget Category table.</t>
  </si>
  <si>
    <t>Current maximum Real Property Acquisition Costs percentage allowed relative to Total Cash Match.</t>
  </si>
  <si>
    <t>This is the combination of the formulas above.  This should be pasted into the Source field when List is selected in Data Validation (Data &gt; Data Validation &gt; Allow &gt; List).  In this worksheet the formula returns #VALUE! error.</t>
  </si>
  <si>
    <t>If neither Cash Match Condition is met, then return "REJECT".</t>
  </si>
  <si>
    <t>If Total Grant Application Budget is less than or equal to $500,000, and Cash Match is at least 10%, then return "Accept".  Otherwise, if Total Grant Application Budget is less than or equal to $500,000, and Cash Match is less than or equal to 10%, then returns "Reject".</t>
  </si>
  <si>
    <t>If Total Grant Application Budget is less than or equal to $500,000, and Cash Match is at least 25%, then return "Accept".  Otherwise, if Total Grant Application Budget is less than or equal to $500,000, and Cash Match is less than or equal to 25%, then returns "Reject".</t>
  </si>
  <si>
    <t>Cash Match Error 1:</t>
  </si>
  <si>
    <t>Cash Match Error 2:</t>
  </si>
  <si>
    <r>
      <t xml:space="preserve">Returns either Cash Match Error 1, Cash Match Error 2 or combines Cash Match Error 1 and Error 2.  The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is also returned for visual purposes on the Grant Funded Budget worksheet.</t>
    </r>
  </si>
  <si>
    <t>Import Data Formatting - Matching Fund Types</t>
  </si>
  <si>
    <t>This relist the Matching Fund Types into a single column for ease of calculations in the Import Data Formatting worksheet.  This is used to develop formulas to generate results in Exclude from Match Type.</t>
  </si>
  <si>
    <t xml:space="preserve">This list is not dynamic.  If items are added to Cash Match or In-Kind Match above, then they will need to be manually added here. </t>
  </si>
  <si>
    <t>This list is necessary to automatically Exclude from Match certin budget line items in AmpliFund.</t>
  </si>
  <si>
    <t>Exclude from Match removes the grantees ability to provide Cash Match from any ineligible budget line items.  For example, Cash Match will not be available to Administrative budget line items.</t>
  </si>
  <si>
    <t>Matching Fund Error Message</t>
  </si>
  <si>
    <t>Budget Categories</t>
  </si>
  <si>
    <t>The budget categories are used in the Import Data Formatting worksheet to verify Direct Costs for budget line items.</t>
  </si>
  <si>
    <t>Total Grant Funded Budget</t>
  </si>
  <si>
    <t>Name of Preparer:</t>
  </si>
  <si>
    <t>[To be completed by SRBC]</t>
  </si>
  <si>
    <t>[Reserved]:</t>
  </si>
  <si>
    <t>Proposed Annual Grant-Funded Budget</t>
  </si>
  <si>
    <t>Brief Description of Work</t>
  </si>
  <si>
    <t>General Considerations</t>
  </si>
  <si>
    <t>Instructions</t>
  </si>
  <si>
    <t>Step 1 -</t>
  </si>
  <si>
    <t>Step 2 -</t>
  </si>
  <si>
    <t>Applicant Name:</t>
  </si>
  <si>
    <t>g</t>
  </si>
  <si>
    <t>Step 3a -</t>
  </si>
  <si>
    <t>Step 3b -</t>
  </si>
  <si>
    <t>Step 3c -</t>
  </si>
  <si>
    <t>Source of Cash Match or In-Kind Match</t>
  </si>
  <si>
    <t>Step 4a -</t>
  </si>
  <si>
    <t>Step 4b -</t>
  </si>
  <si>
    <t>Step 4c -</t>
  </si>
  <si>
    <r>
      <t xml:space="preserve">After selecting either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</t>
    </r>
    <r>
      <rPr>
        <sz val="11"/>
        <color theme="1"/>
        <rFont val="Times New Roman"/>
        <family val="1"/>
      </rPr>
      <t xml:space="preserve"> and the appropriate match source, click the grey box beneath </t>
    </r>
    <r>
      <rPr>
        <i/>
        <sz val="11"/>
        <color theme="1"/>
        <rFont val="Times New Roman"/>
        <family val="1"/>
      </rPr>
      <t xml:space="preserve">Brief Description of Work </t>
    </r>
    <r>
      <rPr>
        <sz val="11"/>
        <color theme="1"/>
        <rFont val="Times New Roman"/>
        <family val="1"/>
      </rPr>
      <t>to briefly describe how the matching funds will be used to implement the proposed project.</t>
    </r>
  </si>
  <si>
    <t>Scroll down to page 2 and enter the required task information in the grey boxes.  Applicants may enter up to 10 primary tasks using the grey boxes on pages 2-11.</t>
  </si>
  <si>
    <r>
      <t xml:space="preserve">After selecting a non-match </t>
    </r>
    <r>
      <rPr>
        <i/>
        <sz val="11"/>
        <color theme="1"/>
        <rFont val="Times New Roman"/>
        <family val="1"/>
      </rPr>
      <t xml:space="preserve">Budget Category, </t>
    </r>
    <r>
      <rPr>
        <sz val="11"/>
        <color theme="1"/>
        <rFont val="Times New Roman"/>
        <family val="1"/>
      </rPr>
      <t xml:space="preserve">such as Administrative Costs, click the grey box under </t>
    </r>
    <r>
      <rPr>
        <i/>
        <sz val="11"/>
        <color theme="1"/>
        <rFont val="Times New Roman"/>
        <family val="1"/>
      </rPr>
      <t xml:space="preserve">Brief Description of Work </t>
    </r>
    <r>
      <rPr>
        <sz val="11"/>
        <color theme="1"/>
        <rFont val="Times New Roman"/>
        <family val="1"/>
      </rPr>
      <t>and provide a brief description of the work to be completed using grant funds, if awarded.</t>
    </r>
  </si>
  <si>
    <r>
      <t xml:space="preserve">After entering a </t>
    </r>
    <r>
      <rPr>
        <i/>
        <sz val="11"/>
        <color theme="1"/>
        <rFont val="Times New Roman"/>
        <family val="1"/>
      </rPr>
      <t>Brief Description of Work,</t>
    </r>
    <r>
      <rPr>
        <sz val="11"/>
        <color theme="1"/>
        <rFont val="Times New Roman"/>
        <family val="1"/>
      </rPr>
      <t xml:space="preserve"> click the grey box beneath </t>
    </r>
    <r>
      <rPr>
        <i/>
        <sz val="11"/>
        <color theme="1"/>
        <rFont val="Times New Roman"/>
        <family val="1"/>
      </rPr>
      <t>Proposed Annual Grant-Funded Budget.</t>
    </r>
    <r>
      <rPr>
        <sz val="11"/>
        <color theme="1"/>
        <rFont val="Times New Roman"/>
        <family val="1"/>
      </rPr>
      <t xml:space="preserve">  Applicants may enter requested grant funds for each year they anticipate expenditure of grant funds for that </t>
    </r>
    <r>
      <rPr>
        <i/>
        <sz val="11"/>
        <color theme="1"/>
        <rFont val="Times New Roman"/>
        <family val="1"/>
      </rPr>
      <t>Budget Category.</t>
    </r>
  </si>
  <si>
    <r>
      <t xml:space="preserve">To enter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Match,</t>
    </r>
    <r>
      <rPr>
        <sz val="11"/>
        <color theme="1"/>
        <rFont val="Times New Roman"/>
        <family val="1"/>
      </rPr>
      <t xml:space="preserve"> click the grey box below </t>
    </r>
    <r>
      <rPr>
        <i/>
        <sz val="11"/>
        <color theme="1"/>
        <rFont val="Times New Roman"/>
        <family val="1"/>
      </rPr>
      <t>Budget Category.</t>
    </r>
    <r>
      <rPr>
        <sz val="11"/>
        <color theme="1"/>
        <rFont val="Times New Roman"/>
        <family val="1"/>
      </rPr>
      <t xml:space="preserve">  Then click the drop-down </t>
    </r>
    <r>
      <rPr>
        <sz val="11"/>
        <color theme="0" tint="-0.499984740745262"/>
        <rFont val="Wingdings 3"/>
        <family val="1"/>
        <charset val="2"/>
      </rPr>
      <t>q</t>
    </r>
    <r>
      <rPr>
        <sz val="11"/>
        <color theme="1"/>
        <rFont val="Times New Roman"/>
        <family val="1"/>
      </rPr>
      <t xml:space="preserve"> and scroll down within the menu to select either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Match.</t>
    </r>
    <r>
      <rPr>
        <sz val="11"/>
        <color theme="1"/>
        <rFont val="Times New Roman"/>
        <family val="1"/>
      </rPr>
      <t xml:space="preserve">  Next, beneath </t>
    </r>
    <r>
      <rPr>
        <i/>
        <sz val="11"/>
        <color theme="1"/>
        <rFont val="Times New Roman"/>
        <family val="1"/>
      </rPr>
      <t>Source of Cash Match or In-Kind,</t>
    </r>
    <r>
      <rPr>
        <sz val="11"/>
        <color theme="1"/>
        <rFont val="Times New Roman"/>
        <family val="1"/>
      </rPr>
      <t xml:space="preserve"> click the grey box next to the selected match type and then click the drop-down </t>
    </r>
    <r>
      <rPr>
        <sz val="11"/>
        <color theme="0" tint="-0.499984740745262"/>
        <rFont val="Wingdings 3"/>
        <family val="1"/>
        <charset val="2"/>
      </rPr>
      <t>q</t>
    </r>
    <r>
      <rPr>
        <sz val="11"/>
        <color theme="1"/>
        <rFont val="Times New Roman"/>
        <family val="1"/>
      </rPr>
      <t xml:space="preserve"> to select the source of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Match.</t>
    </r>
    <r>
      <rPr>
        <sz val="11"/>
        <color theme="1"/>
        <rFont val="Times New Roman"/>
        <family val="1"/>
      </rPr>
      <t xml:space="preserve">  To access the </t>
    </r>
    <r>
      <rPr>
        <i/>
        <sz val="11"/>
        <color theme="1"/>
        <rFont val="Times New Roman"/>
        <family val="1"/>
      </rPr>
      <t>Source of Cash Match or In-Kind Match</t>
    </r>
    <r>
      <rPr>
        <sz val="11"/>
        <color theme="1"/>
        <rFont val="Times New Roman"/>
        <family val="1"/>
      </rPr>
      <t xml:space="preserve"> menus, applicants must select either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</t>
    </r>
    <r>
      <rPr>
        <sz val="11"/>
        <color theme="1"/>
        <rFont val="Times New Roman"/>
        <family val="1"/>
      </rPr>
      <t xml:space="preserve"> in the </t>
    </r>
    <r>
      <rPr>
        <i/>
        <sz val="11"/>
        <color theme="1"/>
        <rFont val="Times New Roman"/>
        <family val="1"/>
      </rPr>
      <t>Budget Category</t>
    </r>
    <r>
      <rPr>
        <sz val="11"/>
        <color theme="1"/>
        <rFont val="Times New Roman"/>
        <family val="1"/>
      </rPr>
      <t xml:space="preserve"> column.  To learn more about eligible sources of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 xml:space="preserve">In-Kind Match, </t>
    </r>
    <r>
      <rPr>
        <sz val="11"/>
        <color theme="1"/>
        <rFont val="Times New Roman"/>
        <family val="1"/>
      </rPr>
      <t>please see the Grant Guidelines.</t>
    </r>
  </si>
  <si>
    <r>
      <t xml:space="preserve">After entering information in the grey box beneath </t>
    </r>
    <r>
      <rPr>
        <i/>
        <sz val="11"/>
        <color theme="1"/>
        <rFont val="Times New Roman"/>
        <family val="1"/>
      </rPr>
      <t>Brief Description of Work,</t>
    </r>
    <r>
      <rPr>
        <sz val="11"/>
        <color theme="1"/>
        <rFont val="Times New Roman"/>
        <family val="1"/>
      </rPr>
      <t xml:space="preserve"> enter the amount of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</t>
    </r>
    <r>
      <rPr>
        <sz val="11"/>
        <color theme="1"/>
        <rFont val="Times New Roman"/>
        <family val="1"/>
      </rPr>
      <t xml:space="preserve"> committed to the project by the Applicant using the grey boxes beneath the </t>
    </r>
    <r>
      <rPr>
        <i/>
        <sz val="11"/>
        <color theme="1"/>
        <rFont val="Times New Roman"/>
        <family val="1"/>
      </rPr>
      <t xml:space="preserve">Proposed Annual Grant-Funded Budget. </t>
    </r>
    <r>
      <rPr>
        <sz val="11"/>
        <color theme="1"/>
        <rFont val="Times New Roman"/>
        <family val="1"/>
      </rPr>
      <t xml:space="preserve"> Applicants may enter the amount of matching funds for each year they will expend the </t>
    </r>
    <r>
      <rPr>
        <i/>
        <sz val="11"/>
        <color theme="1"/>
        <rFont val="Times New Roman"/>
        <family val="1"/>
      </rPr>
      <t xml:space="preserve">Cash Match </t>
    </r>
    <r>
      <rPr>
        <sz val="11"/>
        <color theme="1"/>
        <rFont val="Times New Roman"/>
        <family val="1"/>
      </rPr>
      <t>or</t>
    </r>
    <r>
      <rPr>
        <i/>
        <sz val="11"/>
        <color theme="1"/>
        <rFont val="Times New Roman"/>
        <family val="1"/>
      </rPr>
      <t xml:space="preserve"> In-Kind Match.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 xml:space="preserve">[Note: </t>
    </r>
    <r>
      <rPr>
        <sz val="11"/>
        <color theme="1"/>
        <rFont val="Times New Roman"/>
        <family val="1"/>
      </rPr>
      <t xml:space="preserve">After entering the matching fund amounts, the </t>
    </r>
    <r>
      <rPr>
        <i/>
        <sz val="11"/>
        <color theme="1"/>
        <rFont val="Times New Roman"/>
        <family val="1"/>
      </rPr>
      <t>Spreadsheet</t>
    </r>
    <r>
      <rPr>
        <sz val="11"/>
        <color theme="1"/>
        <rFont val="Times New Roman"/>
        <family val="1"/>
      </rPr>
      <t xml:space="preserve"> will automatically display the values in parentheses as shown in the example below.  This is to ensure the matching funds are not included in the </t>
    </r>
    <r>
      <rPr>
        <i/>
        <sz val="11"/>
        <color theme="1"/>
        <rFont val="Times New Roman"/>
        <family val="1"/>
      </rPr>
      <t xml:space="preserve">Total Grant-Funded Budget.  </t>
    </r>
    <r>
      <rPr>
        <sz val="11"/>
        <color theme="1"/>
        <rFont val="Times New Roman"/>
        <family val="1"/>
      </rPr>
      <t>Applicants do not need to add parentheses to any matching fund amounts entered.]</t>
    </r>
  </si>
  <si>
    <r>
      <t xml:space="preserve">Please note the </t>
    </r>
    <r>
      <rPr>
        <i/>
        <sz val="11"/>
        <color theme="1"/>
        <rFont val="Times New Roman"/>
        <family val="1"/>
      </rPr>
      <t>Detailed Budget Spreadsheet</t>
    </r>
    <r>
      <rPr>
        <sz val="11"/>
        <color theme="1"/>
        <rFont val="Times New Roman"/>
        <family val="1"/>
      </rPr>
      <t xml:space="preserve"> works best when used in more recent versions of Microsoft (MS) Excel (like MS Office 2016).</t>
    </r>
  </si>
  <si>
    <t>1.</t>
  </si>
  <si>
    <t>2.</t>
  </si>
  <si>
    <t>3.</t>
  </si>
  <si>
    <t>4.</t>
  </si>
  <si>
    <r>
      <t xml:space="preserve">To enter detailed budget information for the task, start by clicking on the grey box beneath </t>
    </r>
    <r>
      <rPr>
        <i/>
        <sz val="11"/>
        <color theme="1"/>
        <rFont val="Times New Roman"/>
        <family val="1"/>
      </rPr>
      <t>Budget Category.</t>
    </r>
    <r>
      <rPr>
        <sz val="11"/>
        <color theme="1"/>
        <rFont val="Times New Roman"/>
        <family val="1"/>
      </rPr>
      <t xml:space="preserve">  Then click the drop-down </t>
    </r>
    <r>
      <rPr>
        <sz val="11"/>
        <color theme="0" tint="-0.499984740745262"/>
        <rFont val="Wingdings 3"/>
        <family val="1"/>
        <charset val="2"/>
      </rPr>
      <t>q</t>
    </r>
    <r>
      <rPr>
        <sz val="11"/>
        <color theme="1"/>
        <rFont val="Times New Roman"/>
        <family val="1"/>
      </rPr>
      <t xml:space="preserve"> to select the desired </t>
    </r>
    <r>
      <rPr>
        <i/>
        <sz val="11"/>
        <color theme="1"/>
        <rFont val="Times New Roman"/>
        <family val="1"/>
      </rPr>
      <t>Budget Category.</t>
    </r>
    <r>
      <rPr>
        <sz val="11"/>
        <color theme="1"/>
        <rFont val="Times New Roman"/>
        <family val="1"/>
      </rPr>
      <t xml:space="preserve">  For how to enter </t>
    </r>
    <r>
      <rPr>
        <i/>
        <sz val="11"/>
        <color theme="1"/>
        <rFont val="Times New Roman"/>
        <family val="1"/>
      </rPr>
      <t>Cash Match</t>
    </r>
    <r>
      <rPr>
        <sz val="11"/>
        <color theme="1"/>
        <rFont val="Times New Roman"/>
        <family val="1"/>
      </rPr>
      <t xml:space="preserve"> or </t>
    </r>
    <r>
      <rPr>
        <i/>
        <sz val="11"/>
        <color theme="1"/>
        <rFont val="Times New Roman"/>
        <family val="1"/>
      </rPr>
      <t>In-Kind Match,</t>
    </r>
    <r>
      <rPr>
        <sz val="11"/>
        <color theme="1"/>
        <rFont val="Times New Roman"/>
        <family val="1"/>
      </rPr>
      <t xml:space="preserve"> see Step 4 below.</t>
    </r>
  </si>
  <si>
    <r>
      <t xml:space="preserve">All information entered in the </t>
    </r>
    <r>
      <rPr>
        <i/>
        <sz val="11"/>
        <color theme="1"/>
        <rFont val="Times New Roman"/>
        <family val="1"/>
      </rPr>
      <t>Detailed Budget Spreadsheet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must</t>
    </r>
    <r>
      <rPr>
        <sz val="11"/>
        <color theme="1"/>
        <rFont val="Times New Roman"/>
        <family val="1"/>
      </rPr>
      <t xml:space="preserve"> match that entered in the online grant application.</t>
    </r>
  </si>
  <si>
    <r>
      <t xml:space="preserve">The </t>
    </r>
    <r>
      <rPr>
        <i/>
        <sz val="11"/>
        <color theme="1"/>
        <rFont val="Times New Roman"/>
        <family val="1"/>
      </rPr>
      <t>Detailed Budget Spreadsheet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must</t>
    </r>
    <r>
      <rPr>
        <sz val="11"/>
        <color theme="1"/>
        <rFont val="Times New Roman"/>
        <family val="1"/>
      </rPr>
      <t xml:space="preserve"> be uploaded as a MS Excel file to the </t>
    </r>
    <r>
      <rPr>
        <i/>
        <sz val="11"/>
        <color theme="1"/>
        <rFont val="Times New Roman"/>
        <family val="1"/>
      </rPr>
      <t xml:space="preserve">Grant-Funded Budget Form. </t>
    </r>
    <r>
      <rPr>
        <sz val="11"/>
        <color theme="1"/>
        <rFont val="Times New Roman"/>
        <family val="1"/>
      </rPr>
      <t>Applications submitted without this spreadsheet will be considered administratively incomplete and therefore</t>
    </r>
    <r>
      <rPr>
        <b/>
        <sz val="11"/>
        <color theme="1"/>
        <rFont val="Times New Roman"/>
        <family val="1"/>
      </rPr>
      <t xml:space="preserve"> ineligible</t>
    </r>
    <r>
      <rPr>
        <sz val="11"/>
        <color theme="1"/>
        <rFont val="Times New Roman"/>
        <family val="1"/>
      </rPr>
      <t xml:space="preserve"> for review.</t>
    </r>
  </si>
  <si>
    <r>
      <t xml:space="preserve">Enter </t>
    </r>
    <r>
      <rPr>
        <b/>
        <sz val="11"/>
        <color theme="1"/>
        <rFont val="Times New Roman"/>
        <family val="1"/>
      </rPr>
      <t>only</t>
    </r>
    <r>
      <rPr>
        <sz val="11"/>
        <color theme="1"/>
        <rFont val="Times New Roman"/>
        <family val="1"/>
      </rPr>
      <t xml:space="preserve"> budget information for which the Applicant is requesting grant funds from SRBC.</t>
    </r>
  </si>
  <si>
    <r>
      <t xml:space="preserve">Starting on page 1, enter the required information in the fields with grey boxes.  The </t>
    </r>
    <r>
      <rPr>
        <i/>
        <sz val="11"/>
        <color theme="1"/>
        <rFont val="Times New Roman"/>
        <family val="1"/>
      </rPr>
      <t>Applicant Name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Project Name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must</t>
    </r>
    <r>
      <rPr>
        <sz val="11"/>
        <color theme="1"/>
        <rFont val="Times New Roman"/>
        <family val="1"/>
      </rPr>
      <t xml:space="preserve"> match the information entered into the online grant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</si>
</sst>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Webdings"/>
      <family val="1"/>
      <charset val="2"/>
    </font>
    <font>
      <sz val="11"/>
      <color theme="1"/>
      <name val="Wingdings"/>
      <charset val="2"/>
    </font>
    <font>
      <sz val="11"/>
      <color theme="1"/>
      <name val="Wingdings 2"/>
      <family val="1"/>
      <charset val="2"/>
    </font>
    <font>
      <b/>
      <sz val="18"/>
      <color rgb="FFFF0000"/>
      <name val="Times New Roman"/>
      <family val="1"/>
    </font>
    <font>
      <sz val="11"/>
      <color rgb="FF0070C0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 tint="-0.499984740745262"/>
      <name val="Wingdings 3"/>
      <family val="1"/>
      <charset val="2"/>
    </font>
    <font>
      <b/>
      <sz val="18"/>
      <color theme="1"/>
      <name val="Wingdings 3"/>
      <family val="1"/>
      <charset val="2"/>
    </font>
    <font>
      <b/>
      <sz val="16"/>
      <color theme="1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lightUp">
        <fgColor theme="0" tint="-0.14996795556505021"/>
        <bgColor indexed="65"/>
      </patternFill>
    </fill>
    <fill>
      <patternFill patternType="lightUp">
        <fgColor theme="0" tint="-0.499984740745262"/>
        <bgColor indexed="65"/>
      </patternFill>
    </fill>
  </fills>
  <borders count="2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4" fontId="3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44" fontId="3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44" fontId="0" fillId="0" borderId="6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44" fontId="0" fillId="0" borderId="6" xfId="0" applyNumberForma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/>
    <xf numFmtId="10" fontId="13" fillId="0" borderId="6" xfId="0" applyNumberFormat="1" applyFont="1" applyBorder="1" applyAlignment="1">
      <alignment horizontal="center" vertical="center"/>
    </xf>
    <xf numFmtId="44" fontId="1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3" xfId="0" applyFont="1" applyBorder="1"/>
    <xf numFmtId="0" fontId="0" fillId="2" borderId="14" xfId="0" applyFill="1" applyBorder="1"/>
    <xf numFmtId="0" fontId="0" fillId="2" borderId="15" xfId="0" applyFill="1" applyBorder="1"/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/>
    <xf numFmtId="0" fontId="0" fillId="3" borderId="16" xfId="0" applyFill="1" applyBorder="1"/>
    <xf numFmtId="0" fontId="13" fillId="3" borderId="16" xfId="0" applyFont="1" applyFill="1" applyBorder="1"/>
    <xf numFmtId="0" fontId="0" fillId="3" borderId="12" xfId="0" applyFill="1" applyBorder="1"/>
    <xf numFmtId="0" fontId="0" fillId="0" borderId="10" xfId="0" applyBorder="1" applyAlignment="1">
      <alignment vertical="top" wrapText="1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/>
    </xf>
    <xf numFmtId="44" fontId="3" fillId="0" borderId="3" xfId="0" applyNumberFormat="1" applyFont="1" applyBorder="1" applyAlignment="1">
      <alignment vertical="center"/>
    </xf>
    <xf numFmtId="44" fontId="2" fillId="0" borderId="4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221">
    <dxf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numFmt numFmtId="164" formatCode="_(&quot;$&quot;* \(#,##0.00\)_);_(&quot;$&quot;* \(#,##0.00\);_(&quot;$&quot;* &quot;-&quot;??_);_(@_)"/>
    </dxf>
    <dxf>
      <numFmt numFmtId="164" formatCode="_(&quot;$&quot;* \(#,##0.00\)_);_(&quot;$&quot;* \(#,##0.00\);_(&quot;$&quot;* &quot;-&quot;??_);_(@_)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CCFF"/>
      <color rgb="FF66CCFF"/>
      <color rgb="FF00CC00"/>
      <color rgb="FF66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47625</xdr:rowOff>
    </xdr:from>
    <xdr:to>
      <xdr:col>18</xdr:col>
      <xdr:colOff>112287</xdr:colOff>
      <xdr:row>20</xdr:row>
      <xdr:rowOff>38205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162300"/>
          <a:ext cx="8227587" cy="752580"/>
        </a:xfrm>
        <a:prstGeom prst="rect">
          <a:avLst/>
        </a:prstGeom>
      </xdr:spPr>
    </xdr:pic>
    <xdr:clientData/>
  </xdr:twoCellAnchor>
  <xdr:twoCellAnchor editAs="oneCell">
    <xdr:from>
      <xdr:col>2</xdr:col>
      <xdr:colOff>25252</xdr:colOff>
      <xdr:row>31</xdr:row>
      <xdr:rowOff>78827</xdr:rowOff>
    </xdr:from>
    <xdr:to>
      <xdr:col>18</xdr:col>
      <xdr:colOff>49802</xdr:colOff>
      <xdr:row>37</xdr:row>
      <xdr:rowOff>3129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" r="-1" b="3859"/>
        <a:stretch/>
      </xdr:blipFill>
      <xdr:spPr>
        <a:xfrm>
          <a:off x="504786" y="6043448"/>
          <a:ext cx="8146297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22201</xdr:colOff>
      <xdr:row>58</xdr:row>
      <xdr:rowOff>15040</xdr:rowOff>
    </xdr:from>
    <xdr:to>
      <xdr:col>13</xdr:col>
      <xdr:colOff>529953</xdr:colOff>
      <xdr:row>65</xdr:row>
      <xdr:rowOff>142375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9" t="1654" r="656" b="1901"/>
        <a:stretch/>
      </xdr:blipFill>
      <xdr:spPr>
        <a:xfrm>
          <a:off x="498451" y="11279606"/>
          <a:ext cx="5304188" cy="1460834"/>
        </a:xfrm>
        <a:prstGeom prst="rect">
          <a:avLst/>
        </a:prstGeom>
      </xdr:spPr>
    </xdr:pic>
    <xdr:clientData/>
  </xdr:twoCellAnchor>
  <xdr:twoCellAnchor editAs="oneCell">
    <xdr:from>
      <xdr:col>2</xdr:col>
      <xdr:colOff>20679</xdr:colOff>
      <xdr:row>70</xdr:row>
      <xdr:rowOff>15040</xdr:rowOff>
    </xdr:from>
    <xdr:to>
      <xdr:col>9</xdr:col>
      <xdr:colOff>26632</xdr:colOff>
      <xdr:row>77</xdr:row>
      <xdr:rowOff>152107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" t="1676" r="1106" b="1"/>
        <a:stretch/>
      </xdr:blipFill>
      <xdr:spPr>
        <a:xfrm>
          <a:off x="496929" y="13565606"/>
          <a:ext cx="2898545" cy="1470568"/>
        </a:xfrm>
        <a:prstGeom prst="rect">
          <a:avLst/>
        </a:prstGeom>
      </xdr:spPr>
    </xdr:pic>
    <xdr:clientData/>
  </xdr:twoCellAnchor>
  <xdr:twoCellAnchor editAs="oneCell">
    <xdr:from>
      <xdr:col>2</xdr:col>
      <xdr:colOff>26276</xdr:colOff>
      <xdr:row>26</xdr:row>
      <xdr:rowOff>13138</xdr:rowOff>
    </xdr:from>
    <xdr:to>
      <xdr:col>11</xdr:col>
      <xdr:colOff>13138</xdr:colOff>
      <xdr:row>31</xdr:row>
      <xdr:rowOff>0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7" t="1933" r="2072" b="5911"/>
        <a:stretch/>
      </xdr:blipFill>
      <xdr:spPr>
        <a:xfrm>
          <a:off x="505810" y="5025259"/>
          <a:ext cx="3764018" cy="939362"/>
        </a:xfrm>
        <a:prstGeom prst="rect">
          <a:avLst/>
        </a:prstGeom>
      </xdr:spPr>
    </xdr:pic>
    <xdr:clientData/>
  </xdr:twoCellAnchor>
  <xdr:twoCellAnchor editAs="oneCell">
    <xdr:from>
      <xdr:col>2</xdr:col>
      <xdr:colOff>19707</xdr:colOff>
      <xdr:row>41</xdr:row>
      <xdr:rowOff>19707</xdr:rowOff>
    </xdr:from>
    <xdr:to>
      <xdr:col>11</xdr:col>
      <xdr:colOff>0</xdr:colOff>
      <xdr:row>52</xdr:row>
      <xdr:rowOff>124810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2" t="2225" r="1418" b="1849"/>
        <a:stretch/>
      </xdr:blipFill>
      <xdr:spPr>
        <a:xfrm>
          <a:off x="499241" y="7784224"/>
          <a:ext cx="3757449" cy="2266293"/>
        </a:xfrm>
        <a:prstGeom prst="rect">
          <a:avLst/>
        </a:prstGeom>
      </xdr:spPr>
    </xdr:pic>
    <xdr:clientData/>
  </xdr:twoCellAnchor>
  <xdr:twoCellAnchor editAs="oneCell">
    <xdr:from>
      <xdr:col>12</xdr:col>
      <xdr:colOff>13138</xdr:colOff>
      <xdr:row>41</xdr:row>
      <xdr:rowOff>4854</xdr:rowOff>
    </xdr:from>
    <xdr:to>
      <xdr:col>17</xdr:col>
      <xdr:colOff>492673</xdr:colOff>
      <xdr:row>52</xdr:row>
      <xdr:rowOff>116527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" t="1121" r="1688" b="1891"/>
        <a:stretch/>
      </xdr:blipFill>
      <xdr:spPr>
        <a:xfrm>
          <a:off x="4502312" y="7757376"/>
          <a:ext cx="3751165" cy="2273434"/>
        </a:xfrm>
        <a:prstGeom prst="rect">
          <a:avLst/>
        </a:prstGeom>
      </xdr:spPr>
    </xdr:pic>
    <xdr:clientData/>
  </xdr:twoCellAnchor>
  <xdr:twoCellAnchor editAs="oneCell">
    <xdr:from>
      <xdr:col>2</xdr:col>
      <xdr:colOff>17859</xdr:colOff>
      <xdr:row>87</xdr:row>
      <xdr:rowOff>11907</xdr:rowOff>
    </xdr:from>
    <xdr:to>
      <xdr:col>11</xdr:col>
      <xdr:colOff>616</xdr:colOff>
      <xdr:row>97</xdr:row>
      <xdr:rowOff>59737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" t="853" r="1442" b="1268"/>
        <a:stretch/>
      </xdr:blipFill>
      <xdr:spPr>
        <a:xfrm>
          <a:off x="494109" y="17365266"/>
          <a:ext cx="3733226" cy="2048080"/>
        </a:xfrm>
        <a:prstGeom prst="rect">
          <a:avLst/>
        </a:prstGeom>
      </xdr:spPr>
    </xdr:pic>
    <xdr:clientData/>
  </xdr:twoCellAnchor>
  <xdr:twoCellAnchor editAs="oneCell">
    <xdr:from>
      <xdr:col>12</xdr:col>
      <xdr:colOff>17860</xdr:colOff>
      <xdr:row>87</xdr:row>
      <xdr:rowOff>17860</xdr:rowOff>
    </xdr:from>
    <xdr:to>
      <xdr:col>17</xdr:col>
      <xdr:colOff>650755</xdr:colOff>
      <xdr:row>97</xdr:row>
      <xdr:rowOff>59532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" t="1527" r="1370" b="11219"/>
        <a:stretch/>
      </xdr:blipFill>
      <xdr:spPr>
        <a:xfrm>
          <a:off x="4470798" y="17371219"/>
          <a:ext cx="3917156" cy="204192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13</xdr:col>
      <xdr:colOff>507752</xdr:colOff>
      <xdr:row>109</xdr:row>
      <xdr:rowOff>127335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9" t="1654" r="656" b="1901"/>
        <a:stretch/>
      </xdr:blipFill>
      <xdr:spPr>
        <a:xfrm>
          <a:off x="476250" y="20510500"/>
          <a:ext cx="5317877" cy="1460834"/>
        </a:xfrm>
        <a:prstGeom prst="rect">
          <a:avLst/>
        </a:prstGeom>
      </xdr:spPr>
    </xdr:pic>
    <xdr:clientData/>
  </xdr:twoCellAnchor>
  <xdr:twoCellAnchor editAs="oneCell">
    <xdr:from>
      <xdr:col>2</xdr:col>
      <xdr:colOff>21645</xdr:colOff>
      <xdr:row>118</xdr:row>
      <xdr:rowOff>12986</xdr:rowOff>
    </xdr:from>
    <xdr:to>
      <xdr:col>9</xdr:col>
      <xdr:colOff>17315</xdr:colOff>
      <xdr:row>124</xdr:row>
      <xdr:rowOff>60612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" t="3008" r="1897" b="5093"/>
        <a:stretch/>
      </xdr:blipFill>
      <xdr:spPr>
        <a:xfrm>
          <a:off x="497895" y="22046043"/>
          <a:ext cx="2887806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117"/>
  <sheetViews>
    <sheetView showGridLines="0" showRowColHeaders="0" tabSelected="1" showRuler="0" view="pageLayout" topLeftCell="A16" zoomScale="110" zoomScaleNormal="100" zoomScalePageLayoutView="110" workbookViewId="0">
      <selection activeCell="C5" sqref="C5:R6"/>
    </sheetView>
  </sheetViews>
  <sheetFormatPr defaultColWidth="9.140625" defaultRowHeight="15" x14ac:dyDescent="0.25"/>
  <cols>
    <col min="1" max="1" width="3.42578125" style="1" customWidth="1"/>
    <col min="2" max="2" width="3.140625" style="5" customWidth="1"/>
    <col min="3" max="4" width="3.140625" style="92" customWidth="1"/>
    <col min="5" max="5" width="3.140625" style="1" customWidth="1"/>
    <col min="6" max="8" width="9.140625" style="1"/>
    <col min="9" max="10" width="3.140625" style="1" customWidth="1"/>
    <col min="11" max="11" width="9.140625" style="1"/>
    <col min="12" max="12" width="5" style="1" customWidth="1"/>
    <col min="13" max="17" width="9.140625" style="1"/>
    <col min="18" max="18" width="9.7109375" style="1" customWidth="1"/>
    <col min="19" max="19" width="3.7109375" style="1" customWidth="1"/>
    <col min="20" max="16384" width="9.140625" style="1"/>
  </cols>
  <sheetData>
    <row r="1" spans="1:18" ht="15.6" x14ac:dyDescent="0.25">
      <c r="A1" s="88" t="s">
        <v>80</v>
      </c>
    </row>
    <row r="2" spans="1:18" ht="7.35" customHeight="1" x14ac:dyDescent="0.25"/>
    <row r="3" spans="1:18" ht="13.9" x14ac:dyDescent="0.25">
      <c r="B3" s="93" t="s">
        <v>100</v>
      </c>
      <c r="C3" s="97" t="s">
        <v>99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7.35" customHeight="1" x14ac:dyDescent="0.25"/>
    <row r="5" spans="1:18" ht="15" customHeight="1" x14ac:dyDescent="0.25">
      <c r="A5" s="94"/>
      <c r="B5" s="93" t="s">
        <v>101</v>
      </c>
      <c r="C5" s="96" t="s">
        <v>106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x14ac:dyDescent="0.25">
      <c r="A6" s="94"/>
      <c r="B6" s="93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7.35" customHeight="1" x14ac:dyDescent="0.25">
      <c r="B7" s="93"/>
    </row>
    <row r="8" spans="1:18" x14ac:dyDescent="0.25">
      <c r="B8" s="93" t="s">
        <v>102</v>
      </c>
      <c r="C8" s="98" t="s">
        <v>105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spans="1:18" ht="7.35" customHeight="1" x14ac:dyDescent="0.25">
      <c r="B9" s="93"/>
    </row>
    <row r="10" spans="1:18" x14ac:dyDescent="0.25">
      <c r="B10" s="93" t="s">
        <v>103</v>
      </c>
      <c r="C10" s="98" t="s">
        <v>107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2" spans="1:18" ht="15.6" x14ac:dyDescent="0.3">
      <c r="A12" s="84" t="s">
        <v>81</v>
      </c>
    </row>
    <row r="14" spans="1:18" ht="15" customHeight="1" x14ac:dyDescent="0.25">
      <c r="B14" s="95" t="s">
        <v>82</v>
      </c>
      <c r="C14" s="95"/>
      <c r="D14" s="95"/>
      <c r="E14" s="96" t="s">
        <v>108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x14ac:dyDescent="0.25">
      <c r="B15" s="86"/>
      <c r="C15" s="86"/>
      <c r="D15" s="1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2:18" ht="13.9" x14ac:dyDescent="0.25">
      <c r="C17" s="5"/>
    </row>
    <row r="18" spans="2:18" ht="13.9" x14ac:dyDescent="0.25">
      <c r="C18" s="5"/>
    </row>
    <row r="19" spans="2:18" ht="13.9" x14ac:dyDescent="0.25">
      <c r="C19" s="5"/>
    </row>
    <row r="20" spans="2:18" ht="13.9" x14ac:dyDescent="0.25">
      <c r="C20" s="5"/>
    </row>
    <row r="21" spans="2:18" ht="13.9" x14ac:dyDescent="0.25">
      <c r="C21" s="5"/>
    </row>
    <row r="22" spans="2:18" ht="13.9" x14ac:dyDescent="0.25">
      <c r="C22" s="5"/>
    </row>
    <row r="23" spans="2:18" ht="13.9" x14ac:dyDescent="0.25">
      <c r="C23" s="5"/>
    </row>
    <row r="24" spans="2:18" ht="15" customHeight="1" x14ac:dyDescent="0.25">
      <c r="B24" s="95" t="s">
        <v>83</v>
      </c>
      <c r="C24" s="95"/>
      <c r="D24" s="95"/>
      <c r="E24" s="96" t="s">
        <v>94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2:18" ht="15" customHeight="1" x14ac:dyDescent="0.25">
      <c r="B25" s="87"/>
      <c r="C25" s="87"/>
      <c r="D25" s="87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2:18" ht="13.9" x14ac:dyDescent="0.25">
      <c r="B26" s="86"/>
      <c r="C26" s="86"/>
      <c r="D26" s="1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8" spans="2:18" ht="13.9" x14ac:dyDescent="0.25">
      <c r="C28" s="5"/>
    </row>
    <row r="29" spans="2:18" ht="13.9" x14ac:dyDescent="0.25">
      <c r="C29" s="5"/>
    </row>
    <row r="30" spans="2:18" ht="13.9" x14ac:dyDescent="0.25">
      <c r="C30" s="5"/>
    </row>
    <row r="31" spans="2:18" ht="13.9" x14ac:dyDescent="0.25">
      <c r="C31" s="5"/>
    </row>
    <row r="32" spans="2:18" ht="7.35" customHeight="1" x14ac:dyDescent="0.25">
      <c r="C32" s="5"/>
    </row>
    <row r="34" spans="2:18" ht="13.9" x14ac:dyDescent="0.25">
      <c r="E34" s="5"/>
      <c r="F34" s="92"/>
      <c r="J34" s="5"/>
      <c r="K34" s="92"/>
    </row>
    <row r="35" spans="2:18" ht="13.9" x14ac:dyDescent="0.25">
      <c r="E35" s="5"/>
      <c r="F35" s="92"/>
      <c r="J35" s="5"/>
      <c r="K35" s="92"/>
    </row>
    <row r="36" spans="2:18" ht="13.9" x14ac:dyDescent="0.25">
      <c r="E36" s="5"/>
      <c r="F36" s="92"/>
      <c r="J36" s="5"/>
      <c r="K36" s="92"/>
    </row>
    <row r="37" spans="2:18" ht="13.9" x14ac:dyDescent="0.25">
      <c r="E37" s="5"/>
      <c r="F37" s="92"/>
      <c r="J37" s="5"/>
      <c r="K37" s="92"/>
    </row>
    <row r="38" spans="2:18" ht="13.9" x14ac:dyDescent="0.25">
      <c r="E38" s="5"/>
      <c r="F38" s="92"/>
      <c r="J38" s="5"/>
      <c r="K38" s="92"/>
    </row>
    <row r="39" spans="2:18" ht="15" customHeight="1" x14ac:dyDescent="0.25">
      <c r="B39" s="95" t="s">
        <v>86</v>
      </c>
      <c r="C39" s="95"/>
      <c r="D39" s="95"/>
      <c r="E39" s="96" t="s">
        <v>104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2:18" x14ac:dyDescent="0.25">
      <c r="B40" s="87"/>
      <c r="C40" s="87"/>
      <c r="D40" s="87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2:18" ht="13.9" x14ac:dyDescent="0.25">
      <c r="E41" s="5"/>
      <c r="F41" s="92"/>
      <c r="J41" s="5"/>
      <c r="K41" s="92"/>
    </row>
    <row r="42" spans="2:18" ht="13.9" x14ac:dyDescent="0.25">
      <c r="E42" s="5"/>
      <c r="F42" s="92"/>
      <c r="J42" s="5"/>
      <c r="K42" s="92"/>
    </row>
    <row r="43" spans="2:18" ht="13.9" x14ac:dyDescent="0.25">
      <c r="E43" s="5"/>
      <c r="F43" s="92"/>
      <c r="J43" s="5"/>
      <c r="K43" s="92"/>
    </row>
    <row r="44" spans="2:18" ht="13.9" x14ac:dyDescent="0.25">
      <c r="E44" s="5"/>
      <c r="F44" s="92"/>
      <c r="J44" s="5"/>
      <c r="K44" s="92"/>
    </row>
    <row r="45" spans="2:18" ht="13.9" x14ac:dyDescent="0.25">
      <c r="E45" s="5"/>
      <c r="F45" s="92"/>
    </row>
    <row r="46" spans="2:18" ht="13.9" x14ac:dyDescent="0.25">
      <c r="E46" s="5"/>
      <c r="F46" s="92"/>
    </row>
    <row r="47" spans="2:18" ht="20.45" x14ac:dyDescent="0.25">
      <c r="L47" s="91" t="s">
        <v>85</v>
      </c>
    </row>
    <row r="48" spans="2:18" ht="13.9" x14ac:dyDescent="0.25">
      <c r="C48" s="5"/>
    </row>
    <row r="50" spans="2:18" ht="13.9" x14ac:dyDescent="0.25">
      <c r="C50" s="5"/>
    </row>
    <row r="52" spans="2:18" ht="13.9" x14ac:dyDescent="0.25">
      <c r="C52" s="5"/>
    </row>
    <row r="56" spans="2:18" ht="15" customHeight="1" x14ac:dyDescent="0.25">
      <c r="B56" s="95" t="s">
        <v>87</v>
      </c>
      <c r="C56" s="95"/>
      <c r="D56" s="95"/>
      <c r="E56" s="96" t="s">
        <v>95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2:18" x14ac:dyDescent="0.25">
      <c r="B57" s="87"/>
      <c r="C57" s="87"/>
      <c r="D57" s="87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68" spans="2:18" ht="15" customHeight="1" x14ac:dyDescent="0.25">
      <c r="B68" s="95" t="s">
        <v>88</v>
      </c>
      <c r="C68" s="95"/>
      <c r="D68" s="95"/>
      <c r="E68" s="96" t="s">
        <v>96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2:18" x14ac:dyDescent="0.25">
      <c r="B69" s="87"/>
      <c r="C69" s="87"/>
      <c r="D69" s="87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81" spans="2:18" ht="15" customHeight="1" x14ac:dyDescent="0.25">
      <c r="B81" s="95" t="s">
        <v>90</v>
      </c>
      <c r="C81" s="95"/>
      <c r="D81" s="95"/>
      <c r="E81" s="96" t="s">
        <v>97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 x14ac:dyDescent="0.25">
      <c r="B82" s="85"/>
      <c r="C82" s="85"/>
      <c r="D82" s="8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2:18" x14ac:dyDescent="0.25">
      <c r="B83" s="85"/>
      <c r="C83" s="85"/>
      <c r="D83" s="8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  <row r="84" spans="2:18" x14ac:dyDescent="0.25">
      <c r="B84" s="85"/>
      <c r="C84" s="85"/>
      <c r="D84" s="8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  <row r="85" spans="2:18" x14ac:dyDescent="0.25">
      <c r="B85" s="85"/>
      <c r="C85" s="85"/>
      <c r="D85" s="8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2:18" x14ac:dyDescent="0.25">
      <c r="B86" s="85"/>
      <c r="C86" s="85"/>
      <c r="D86" s="8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93" spans="2:18" ht="22.5" x14ac:dyDescent="0.25">
      <c r="L93" s="90" t="s">
        <v>85</v>
      </c>
    </row>
    <row r="100" spans="2:18" ht="15" customHeight="1" x14ac:dyDescent="0.25">
      <c r="B100" s="95" t="s">
        <v>91</v>
      </c>
      <c r="C100" s="95"/>
      <c r="D100" s="95"/>
      <c r="E100" s="96" t="s">
        <v>93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2:18" ht="15" customHeight="1" x14ac:dyDescent="0.25">
      <c r="B101" s="85"/>
      <c r="C101" s="85"/>
      <c r="D101" s="85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2:18" x14ac:dyDescent="0.25">
      <c r="B102" s="85"/>
      <c r="C102" s="85"/>
      <c r="D102" s="85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2:18" x14ac:dyDescent="0.25">
      <c r="B103" s="85"/>
      <c r="C103" s="85"/>
      <c r="D103" s="85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12" spans="2:18" ht="15" customHeight="1" x14ac:dyDescent="0.25">
      <c r="B112" s="95" t="s">
        <v>92</v>
      </c>
      <c r="C112" s="95"/>
      <c r="D112" s="95"/>
      <c r="E112" s="96" t="s">
        <v>98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 x14ac:dyDescent="0.25">
      <c r="B113" s="85"/>
      <c r="C113" s="85"/>
      <c r="D113" s="8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 x14ac:dyDescent="0.25">
      <c r="B114" s="85"/>
      <c r="C114" s="85"/>
      <c r="D114" s="8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 x14ac:dyDescent="0.25">
      <c r="B115" s="85"/>
      <c r="C115" s="85"/>
      <c r="D115" s="8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 x14ac:dyDescent="0.2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 x14ac:dyDescent="0.2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</sheetData>
  <sheetProtection algorithmName="SHA-512" hashValue="efiza589Qwnq5p3iLdprnSMx/kDyl1s+qu9xeGRbbvCju4qeNIalcKNULD3lAhs6PnAAU/oCHBdxs5E32CNqVQ==" saltValue="0UfEGmzeQnKzcl7xdK5hOg==" spinCount="100000" sheet="1" objects="1" selectLockedCells="1" selectUnlockedCells="1"/>
  <mergeCells count="20">
    <mergeCell ref="E112:R117"/>
    <mergeCell ref="E68:R69"/>
    <mergeCell ref="E56:R57"/>
    <mergeCell ref="C3:R3"/>
    <mergeCell ref="E81:R86"/>
    <mergeCell ref="B100:D100"/>
    <mergeCell ref="E24:R25"/>
    <mergeCell ref="B81:D81"/>
    <mergeCell ref="E39:R40"/>
    <mergeCell ref="E14:R15"/>
    <mergeCell ref="C5:R6"/>
    <mergeCell ref="C8:R8"/>
    <mergeCell ref="C10:R10"/>
    <mergeCell ref="E100:R101"/>
    <mergeCell ref="B39:D39"/>
    <mergeCell ref="B56:D56"/>
    <mergeCell ref="B68:D68"/>
    <mergeCell ref="B14:D14"/>
    <mergeCell ref="B24:D24"/>
    <mergeCell ref="B112:D112"/>
  </mergeCells>
  <pageMargins left="0.4375" right="0.54166666666666663" top="1.25" bottom="0.75" header="0.3" footer="0.3"/>
  <pageSetup orientation="landscape" r:id="rId1"/>
  <headerFooter>
    <oddHeader>&amp;L&amp;"-,Bold"&amp;K0070C0&amp;G&amp;C&amp;"Times New Roman,Regular"SUSQUEHANNA RIVER BASIN COMMISSION
CONSUMPTIVE USE MITIGATION GRANT 
&amp;"Times New Roman,Bold"INSTRUCTIONS&amp;"Times New Roman,Regular" FOR COMPLETING THE
 DETAILED BUDGET SPREADSHEET</oddHeader>
    <oddFooter>&amp;C&amp;"Times New Roman,Regular"Page &amp;P of &amp;N</oddFooter>
  </headerFooter>
  <rowBreaks count="3" manualBreakCount="3">
    <brk id="22" max="16383" man="1"/>
    <brk id="79" max="16383" man="1"/>
    <brk id="110" max="16383" man="1"/>
  </rowBreaks>
  <ignoredErrors>
    <ignoredError sqref="B3 B5 B8 B10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I280"/>
  <sheetViews>
    <sheetView showGridLines="0" showRowColHeaders="0" showRuler="0" view="pageLayout" zoomScale="85" zoomScaleNormal="100" zoomScaleSheetLayoutView="100" zoomScalePageLayoutView="85" workbookViewId="0">
      <selection activeCell="C6" sqref="C6:D6"/>
    </sheetView>
  </sheetViews>
  <sheetFormatPr defaultColWidth="9.140625" defaultRowHeight="15" x14ac:dyDescent="0.25"/>
  <cols>
    <col min="1" max="1" width="10.42578125" customWidth="1"/>
    <col min="2" max="2" width="22.28515625" customWidth="1"/>
    <col min="3" max="6" width="28.85546875" customWidth="1"/>
    <col min="7" max="9" width="15.7109375" customWidth="1"/>
  </cols>
  <sheetData>
    <row r="2" spans="1:7" ht="18" customHeight="1" x14ac:dyDescent="0.25">
      <c r="A2" s="1"/>
      <c r="B2" s="3" t="s">
        <v>84</v>
      </c>
      <c r="C2" s="117"/>
      <c r="D2" s="118"/>
      <c r="E2" s="3" t="s">
        <v>23</v>
      </c>
      <c r="F2" s="26"/>
    </row>
    <row r="3" spans="1:7" ht="3.6" customHeight="1" x14ac:dyDescent="0.25">
      <c r="A3" s="1"/>
      <c r="B3" s="3"/>
      <c r="C3" s="5"/>
      <c r="D3" s="2"/>
      <c r="E3" s="3"/>
      <c r="F3" s="2"/>
      <c r="G3" s="6"/>
    </row>
    <row r="4" spans="1:7" ht="18" customHeight="1" x14ac:dyDescent="0.25">
      <c r="A4" s="1"/>
      <c r="B4" s="3" t="s">
        <v>0</v>
      </c>
      <c r="C4" s="117"/>
      <c r="D4" s="118"/>
      <c r="E4" s="3" t="s">
        <v>75</v>
      </c>
      <c r="F4" s="27"/>
      <c r="G4" s="4"/>
    </row>
    <row r="5" spans="1:7" ht="3.6" customHeight="1" x14ac:dyDescent="0.25">
      <c r="A5" s="1"/>
      <c r="B5" s="3"/>
      <c r="C5" s="5"/>
      <c r="D5" s="2"/>
      <c r="E5" s="3"/>
      <c r="F5" s="2"/>
      <c r="G5" s="4"/>
    </row>
    <row r="6" spans="1:7" ht="18" customHeight="1" x14ac:dyDescent="0.25">
      <c r="A6" s="1"/>
      <c r="B6" s="3" t="s">
        <v>34</v>
      </c>
      <c r="C6" s="119" t="s">
        <v>76</v>
      </c>
      <c r="D6" s="118"/>
      <c r="E6" s="3" t="s">
        <v>77</v>
      </c>
      <c r="F6" s="27" t="s">
        <v>37</v>
      </c>
    </row>
    <row r="7" spans="1:7" ht="3.6" customHeight="1" x14ac:dyDescent="0.25">
      <c r="A7" s="5"/>
      <c r="B7" s="5"/>
      <c r="C7" s="5"/>
      <c r="D7" s="3"/>
      <c r="E7" s="3"/>
      <c r="F7" s="3"/>
      <c r="G7" s="7"/>
    </row>
    <row r="8" spans="1:7" ht="18" customHeight="1" x14ac:dyDescent="0.25">
      <c r="A8" s="5"/>
      <c r="B8" s="5"/>
      <c r="C8" s="5"/>
      <c r="D8" s="3"/>
      <c r="E8" s="3"/>
      <c r="F8" s="3"/>
      <c r="G8" s="7"/>
    </row>
    <row r="9" spans="1:7" ht="18" customHeight="1" x14ac:dyDescent="0.25">
      <c r="A9" s="120" t="s">
        <v>38</v>
      </c>
      <c r="B9" s="120"/>
      <c r="C9" s="120"/>
      <c r="D9" s="120"/>
      <c r="E9" s="120"/>
      <c r="F9" s="120"/>
      <c r="G9" s="44"/>
    </row>
    <row r="10" spans="1:7" ht="18" customHeight="1" x14ac:dyDescent="0.25">
      <c r="A10" s="120" t="s">
        <v>13</v>
      </c>
      <c r="B10" s="120"/>
      <c r="C10" s="83" t="s">
        <v>19</v>
      </c>
      <c r="D10" s="83" t="s">
        <v>20</v>
      </c>
      <c r="E10" s="83" t="s">
        <v>21</v>
      </c>
      <c r="F10" s="83" t="s">
        <v>74</v>
      </c>
      <c r="G10" s="44"/>
    </row>
    <row r="11" spans="1:7" ht="20.100000000000001" customHeight="1" x14ac:dyDescent="0.25">
      <c r="A11" s="16" t="s">
        <v>9</v>
      </c>
      <c r="B11" s="16"/>
      <c r="C11" s="17">
        <f t="shared" ref="C11:C21" si="0">SUMIF($A$44:$A$279,$A11,$G$44:$G$279)</f>
        <v>0</v>
      </c>
      <c r="D11" s="14">
        <f t="shared" ref="D11:D21" si="1">SUMIF($A$44:$A$279,$A11,$H$44:$H$279)</f>
        <v>0</v>
      </c>
      <c r="E11" s="14">
        <f t="shared" ref="E11:E21" si="2">SUMIF($A$44:$A$279,$A11,$I$44:$I$279)</f>
        <v>0</v>
      </c>
      <c r="F11" s="82">
        <f t="shared" ref="F11:F21" si="3">SUM($C11:$E11)</f>
        <v>0</v>
      </c>
      <c r="G11" s="45"/>
    </row>
    <row r="12" spans="1:7" ht="20.100000000000001" customHeight="1" x14ac:dyDescent="0.25">
      <c r="A12" s="18" t="s">
        <v>5</v>
      </c>
      <c r="B12" s="19"/>
      <c r="C12" s="17">
        <f t="shared" si="0"/>
        <v>0</v>
      </c>
      <c r="D12" s="14">
        <f t="shared" si="1"/>
        <v>0</v>
      </c>
      <c r="E12" s="14">
        <f t="shared" si="2"/>
        <v>0</v>
      </c>
      <c r="F12" s="82">
        <f t="shared" si="3"/>
        <v>0</v>
      </c>
      <c r="G12" s="45"/>
    </row>
    <row r="13" spans="1:7" ht="20.100000000000001" customHeight="1" x14ac:dyDescent="0.25">
      <c r="A13" s="16" t="s">
        <v>4</v>
      </c>
      <c r="B13" s="16"/>
      <c r="C13" s="17">
        <f t="shared" si="0"/>
        <v>0</v>
      </c>
      <c r="D13" s="14">
        <f t="shared" si="1"/>
        <v>0</v>
      </c>
      <c r="E13" s="14">
        <f t="shared" si="2"/>
        <v>0</v>
      </c>
      <c r="F13" s="82">
        <f t="shared" si="3"/>
        <v>0</v>
      </c>
      <c r="G13" s="45"/>
    </row>
    <row r="14" spans="1:7" ht="20.100000000000001" customHeight="1" x14ac:dyDescent="0.25">
      <c r="A14" s="18" t="s">
        <v>1</v>
      </c>
      <c r="B14" s="19"/>
      <c r="C14" s="17">
        <f t="shared" si="0"/>
        <v>0</v>
      </c>
      <c r="D14" s="14">
        <f t="shared" si="1"/>
        <v>0</v>
      </c>
      <c r="E14" s="14">
        <f t="shared" si="2"/>
        <v>0</v>
      </c>
      <c r="F14" s="82">
        <f t="shared" si="3"/>
        <v>0</v>
      </c>
      <c r="G14" s="45"/>
    </row>
    <row r="15" spans="1:7" ht="20.100000000000001" customHeight="1" x14ac:dyDescent="0.25">
      <c r="A15" s="18" t="s">
        <v>3</v>
      </c>
      <c r="B15" s="19"/>
      <c r="C15" s="17">
        <f t="shared" si="0"/>
        <v>0</v>
      </c>
      <c r="D15" s="14">
        <f t="shared" si="1"/>
        <v>0</v>
      </c>
      <c r="E15" s="14">
        <f t="shared" si="2"/>
        <v>0</v>
      </c>
      <c r="F15" s="82">
        <f t="shared" si="3"/>
        <v>0</v>
      </c>
      <c r="G15" s="45"/>
    </row>
    <row r="16" spans="1:7" ht="20.100000000000001" customHeight="1" x14ac:dyDescent="0.25">
      <c r="A16" s="16" t="s">
        <v>2</v>
      </c>
      <c r="B16" s="16"/>
      <c r="C16" s="17">
        <f t="shared" si="0"/>
        <v>0</v>
      </c>
      <c r="D16" s="14">
        <f t="shared" si="1"/>
        <v>0</v>
      </c>
      <c r="E16" s="14">
        <f t="shared" si="2"/>
        <v>0</v>
      </c>
      <c r="F16" s="82">
        <f t="shared" si="3"/>
        <v>0</v>
      </c>
      <c r="G16" s="45"/>
    </row>
    <row r="17" spans="1:9" ht="20.100000000000001" customHeight="1" x14ac:dyDescent="0.25">
      <c r="A17" s="16" t="s">
        <v>22</v>
      </c>
      <c r="B17" s="16"/>
      <c r="C17" s="17">
        <f t="shared" si="0"/>
        <v>0</v>
      </c>
      <c r="D17" s="14">
        <f t="shared" si="1"/>
        <v>0</v>
      </c>
      <c r="E17" s="14">
        <f>SUMIF($A$44:$A$279,$A17,$I$44:$I$279)</f>
        <v>0</v>
      </c>
      <c r="F17" s="82">
        <f t="shared" si="3"/>
        <v>0</v>
      </c>
      <c r="G17" s="45"/>
    </row>
    <row r="18" spans="1:9" ht="20.100000000000001" customHeight="1" x14ac:dyDescent="0.25">
      <c r="A18" s="18" t="s">
        <v>8</v>
      </c>
      <c r="B18" s="19"/>
      <c r="C18" s="17">
        <f t="shared" si="0"/>
        <v>0</v>
      </c>
      <c r="D18" s="14">
        <f t="shared" si="1"/>
        <v>0</v>
      </c>
      <c r="E18" s="14">
        <f t="shared" si="2"/>
        <v>0</v>
      </c>
      <c r="F18" s="82">
        <f t="shared" si="3"/>
        <v>0</v>
      </c>
      <c r="G18" s="45"/>
    </row>
    <row r="19" spans="1:9" ht="20.100000000000001" customHeight="1" x14ac:dyDescent="0.25">
      <c r="A19" s="16" t="s">
        <v>35</v>
      </c>
      <c r="B19" s="16"/>
      <c r="C19" s="17">
        <f t="shared" si="0"/>
        <v>0</v>
      </c>
      <c r="D19" s="14">
        <f t="shared" si="1"/>
        <v>0</v>
      </c>
      <c r="E19" s="14">
        <f t="shared" si="2"/>
        <v>0</v>
      </c>
      <c r="F19" s="82">
        <f t="shared" si="3"/>
        <v>0</v>
      </c>
      <c r="G19" s="45"/>
    </row>
    <row r="20" spans="1:9" ht="20.100000000000001" customHeight="1" x14ac:dyDescent="0.25">
      <c r="A20" s="16" t="s">
        <v>6</v>
      </c>
      <c r="B20" s="16"/>
      <c r="C20" s="17">
        <f t="shared" si="0"/>
        <v>0</v>
      </c>
      <c r="D20" s="14">
        <f t="shared" si="1"/>
        <v>0</v>
      </c>
      <c r="E20" s="14">
        <f t="shared" si="2"/>
        <v>0</v>
      </c>
      <c r="F20" s="82">
        <f t="shared" si="3"/>
        <v>0</v>
      </c>
      <c r="G20" s="45"/>
    </row>
    <row r="21" spans="1:9" ht="20.100000000000001" customHeight="1" x14ac:dyDescent="0.25">
      <c r="A21" s="18" t="s">
        <v>7</v>
      </c>
      <c r="B21" s="19"/>
      <c r="C21" s="17">
        <f t="shared" si="0"/>
        <v>0</v>
      </c>
      <c r="D21" s="14">
        <f t="shared" si="1"/>
        <v>0</v>
      </c>
      <c r="E21" s="14">
        <f t="shared" si="2"/>
        <v>0</v>
      </c>
      <c r="F21" s="82">
        <f t="shared" si="3"/>
        <v>0</v>
      </c>
      <c r="G21" s="45"/>
    </row>
    <row r="22" spans="1:9" ht="3.6" customHeight="1" x14ac:dyDescent="0.25">
      <c r="A22" s="18"/>
      <c r="B22" s="20"/>
      <c r="C22" s="21"/>
      <c r="D22" s="22"/>
      <c r="E22" s="22"/>
      <c r="F22" s="23"/>
      <c r="G22" s="45"/>
    </row>
    <row r="23" spans="1:9" ht="20.100000000000001" customHeight="1" x14ac:dyDescent="0.25">
      <c r="A23" s="100" t="s">
        <v>10</v>
      </c>
      <c r="B23" s="100"/>
      <c r="C23" s="17">
        <f>SUM(C11:C21)</f>
        <v>0</v>
      </c>
      <c r="D23" s="14">
        <f>SUM(D11:D21)</f>
        <v>0</v>
      </c>
      <c r="E23" s="14">
        <f>SUM(E11:E21)</f>
        <v>0</v>
      </c>
      <c r="F23" s="15">
        <f>SUM(C23:E23)</f>
        <v>0</v>
      </c>
      <c r="G23" s="45"/>
    </row>
    <row r="24" spans="1:9" ht="20.100000000000001" customHeight="1" x14ac:dyDescent="0.3">
      <c r="A24" s="24"/>
      <c r="B24" s="25" t="s">
        <v>11</v>
      </c>
      <c r="C24" s="17">
        <f>SUMIF($A$44:$A$279,$B24,$G$44:$G$279)</f>
        <v>0</v>
      </c>
      <c r="D24" s="14">
        <f>SUMIF($A$44:$A$279,$B24,$H$44:$H$279)</f>
        <v>0</v>
      </c>
      <c r="E24" s="14">
        <f>SUMIF($A$44:$A$279,$B24,$I$44:$I$279)</f>
        <v>0</v>
      </c>
      <c r="F24" s="15">
        <f>SUM(C24:E24)</f>
        <v>0</v>
      </c>
      <c r="G24" s="49" t="str">
        <f>IF($F$24=0,"",'Match Source List &amp; Notes'!$B$41)</f>
        <v/>
      </c>
      <c r="H24" s="121" t="str">
        <f>IF($F$24=0,"",'Match Source List &amp; Notes'!$A$41)</f>
        <v/>
      </c>
      <c r="I24" s="121"/>
    </row>
    <row r="25" spans="1:9" ht="20.100000000000001" customHeight="1" x14ac:dyDescent="0.25">
      <c r="A25" s="24"/>
      <c r="B25" s="25" t="s">
        <v>12</v>
      </c>
      <c r="C25" s="17">
        <f>SUMIF($A$44:$A$279,$B25,$G$44:$G$279)</f>
        <v>0</v>
      </c>
      <c r="D25" s="14">
        <f>SUMIF($A$44:$A$279,$B25,$H$44:$H$279)</f>
        <v>0</v>
      </c>
      <c r="E25" s="14">
        <f>SUMIF($A$44:$A$279,$B25,$I$44:$I$279)</f>
        <v>0</v>
      </c>
      <c r="F25" s="15">
        <f>SUM(C25:E25)</f>
        <v>0</v>
      </c>
      <c r="G25" s="45"/>
      <c r="H25" s="121"/>
      <c r="I25" s="121"/>
    </row>
    <row r="26" spans="1:9" ht="10.7" customHeight="1" x14ac:dyDescent="0.25">
      <c r="A26" s="5"/>
      <c r="B26" s="5"/>
      <c r="C26" s="5"/>
      <c r="D26" s="3"/>
      <c r="E26" s="3"/>
      <c r="F26" s="3"/>
      <c r="G26" s="45"/>
      <c r="H26" s="121"/>
      <c r="I26" s="121"/>
    </row>
    <row r="27" spans="1:9" ht="18" customHeight="1" x14ac:dyDescent="0.25">
      <c r="A27" s="120" t="s">
        <v>39</v>
      </c>
      <c r="B27" s="120"/>
      <c r="C27" s="120"/>
      <c r="D27" s="120"/>
      <c r="E27" s="120"/>
      <c r="F27" s="120"/>
      <c r="G27" s="45"/>
      <c r="H27" s="121"/>
      <c r="I27" s="121"/>
    </row>
    <row r="28" spans="1:9" ht="20.100000000000001" customHeight="1" x14ac:dyDescent="0.25">
      <c r="A28" s="11" t="s">
        <v>15</v>
      </c>
      <c r="B28" s="11" t="s">
        <v>24</v>
      </c>
      <c r="C28" s="11" t="s">
        <v>19</v>
      </c>
      <c r="D28" s="11" t="s">
        <v>20</v>
      </c>
      <c r="E28" s="11" t="s">
        <v>21</v>
      </c>
      <c r="F28" s="83" t="s">
        <v>74</v>
      </c>
      <c r="G28" s="45"/>
      <c r="H28" s="121"/>
      <c r="I28" s="121"/>
    </row>
    <row r="29" spans="1:9" ht="20.100000000000001" customHeight="1" x14ac:dyDescent="0.25">
      <c r="A29" s="12" t="str">
        <f>IF($B$41&gt;0,$B$41,"")</f>
        <v/>
      </c>
      <c r="B29" s="13" t="str">
        <f>IF($E$41&gt;0,$E$41,"")</f>
        <v/>
      </c>
      <c r="C29" s="14">
        <f>$G$64</f>
        <v>0</v>
      </c>
      <c r="D29" s="14">
        <f>$H$64</f>
        <v>0</v>
      </c>
      <c r="E29" s="14">
        <f>$I$64</f>
        <v>0</v>
      </c>
      <c r="F29" s="15">
        <f>SUM($C29:$E29)</f>
        <v>0</v>
      </c>
      <c r="G29" s="45"/>
      <c r="H29" s="121"/>
      <c r="I29" s="121"/>
    </row>
    <row r="30" spans="1:9" ht="20.100000000000001" customHeight="1" x14ac:dyDescent="0.25">
      <c r="A30" s="12" t="str">
        <f>IF($B$65&gt;0,$B$65,"")</f>
        <v/>
      </c>
      <c r="B30" s="13" t="str">
        <f>IF($E$65&gt;0,$E$65,"")</f>
        <v/>
      </c>
      <c r="C30" s="14">
        <f>$G$88</f>
        <v>0</v>
      </c>
      <c r="D30" s="14">
        <f>$H$88</f>
        <v>0</v>
      </c>
      <c r="E30" s="14">
        <f>$I$88</f>
        <v>0</v>
      </c>
      <c r="F30" s="15">
        <f t="shared" ref="F30:F38" si="4">SUM($C30:$E30)</f>
        <v>0</v>
      </c>
      <c r="G30" s="45"/>
      <c r="H30" s="121"/>
      <c r="I30" s="121"/>
    </row>
    <row r="31" spans="1:9" ht="20.100000000000001" customHeight="1" x14ac:dyDescent="0.25">
      <c r="A31" s="12" t="str">
        <f>IF($B$89&gt;0,$B$89,"")</f>
        <v/>
      </c>
      <c r="B31" s="13" t="str">
        <f>IF($E$89&gt;0,$E$89,"")</f>
        <v/>
      </c>
      <c r="C31" s="14">
        <f>$G$112</f>
        <v>0</v>
      </c>
      <c r="D31" s="14">
        <f>$H$112</f>
        <v>0</v>
      </c>
      <c r="E31" s="14">
        <f>$I$112</f>
        <v>0</v>
      </c>
      <c r="F31" s="15">
        <f t="shared" si="4"/>
        <v>0</v>
      </c>
      <c r="G31" s="45"/>
      <c r="H31" s="121"/>
      <c r="I31" s="121"/>
    </row>
    <row r="32" spans="1:9" ht="20.100000000000001" customHeight="1" x14ac:dyDescent="0.25">
      <c r="A32" s="12" t="str">
        <f>IF($B$113&gt;0,$B$113,"")</f>
        <v/>
      </c>
      <c r="B32" s="13" t="str">
        <f>IF($E$113&gt;0,$E$113,"")</f>
        <v/>
      </c>
      <c r="C32" s="14">
        <f>$G$136</f>
        <v>0</v>
      </c>
      <c r="D32" s="14">
        <f>$H$136</f>
        <v>0</v>
      </c>
      <c r="E32" s="14">
        <f>$I$136</f>
        <v>0</v>
      </c>
      <c r="F32" s="15">
        <f t="shared" si="4"/>
        <v>0</v>
      </c>
      <c r="G32" s="45"/>
      <c r="H32" s="121"/>
      <c r="I32" s="121"/>
    </row>
    <row r="33" spans="1:9" ht="20.100000000000001" customHeight="1" x14ac:dyDescent="0.25">
      <c r="A33" s="12" t="str">
        <f>IF($B$137&gt;0,$B$137,"")</f>
        <v/>
      </c>
      <c r="B33" s="13" t="str">
        <f>IF($E$137&gt;0,$E$137,"")</f>
        <v/>
      </c>
      <c r="C33" s="14">
        <f>$G$160</f>
        <v>0</v>
      </c>
      <c r="D33" s="14">
        <f>$H$160</f>
        <v>0</v>
      </c>
      <c r="E33" s="14">
        <f>$I$160</f>
        <v>0</v>
      </c>
      <c r="F33" s="15">
        <f t="shared" si="4"/>
        <v>0</v>
      </c>
      <c r="G33" s="45"/>
      <c r="H33" s="121"/>
      <c r="I33" s="121"/>
    </row>
    <row r="34" spans="1:9" ht="20.100000000000001" customHeight="1" x14ac:dyDescent="0.25">
      <c r="A34" s="12" t="str">
        <f>IF($B$161&gt;0,$B$161,"")</f>
        <v/>
      </c>
      <c r="B34" s="13" t="str">
        <f>IF($E$161&gt;0,$E$161,"")</f>
        <v/>
      </c>
      <c r="C34" s="14">
        <f>$G$184</f>
        <v>0</v>
      </c>
      <c r="D34" s="14">
        <f>$H$184</f>
        <v>0</v>
      </c>
      <c r="E34" s="14">
        <f>$I$184</f>
        <v>0</v>
      </c>
      <c r="F34" s="15">
        <f t="shared" si="4"/>
        <v>0</v>
      </c>
      <c r="G34" s="45"/>
      <c r="H34" s="121"/>
      <c r="I34" s="121"/>
    </row>
    <row r="35" spans="1:9" ht="20.100000000000001" customHeight="1" x14ac:dyDescent="0.25">
      <c r="A35" s="12" t="str">
        <f>IF($B$185&gt;0,$B$185,"")</f>
        <v/>
      </c>
      <c r="B35" s="13" t="str">
        <f>IF($E$185&gt;0,$E$185,"")</f>
        <v/>
      </c>
      <c r="C35" s="14">
        <f>$G$208</f>
        <v>0</v>
      </c>
      <c r="D35" s="14">
        <f>$H$208</f>
        <v>0</v>
      </c>
      <c r="E35" s="14">
        <f>$I$208</f>
        <v>0</v>
      </c>
      <c r="F35" s="15">
        <f t="shared" si="4"/>
        <v>0</v>
      </c>
      <c r="G35" s="45"/>
      <c r="H35" s="121"/>
      <c r="I35" s="121"/>
    </row>
    <row r="36" spans="1:9" ht="20.100000000000001" customHeight="1" x14ac:dyDescent="0.25">
      <c r="A36" s="12" t="str">
        <f>IF($B$209&gt;0,$B$209,"")</f>
        <v/>
      </c>
      <c r="B36" s="13" t="str">
        <f>IF($E$209&gt;0,$E$209,"")</f>
        <v/>
      </c>
      <c r="C36" s="14">
        <f>$G$232</f>
        <v>0</v>
      </c>
      <c r="D36" s="14">
        <f>$H$232</f>
        <v>0</v>
      </c>
      <c r="E36" s="14">
        <f>$I$232</f>
        <v>0</v>
      </c>
      <c r="F36" s="15">
        <f t="shared" si="4"/>
        <v>0</v>
      </c>
      <c r="G36" s="45"/>
      <c r="H36" s="121"/>
      <c r="I36" s="121"/>
    </row>
    <row r="37" spans="1:9" ht="20.100000000000001" customHeight="1" x14ac:dyDescent="0.25">
      <c r="A37" s="12" t="str">
        <f>IF($B$233&gt;0,$B$233,"")</f>
        <v/>
      </c>
      <c r="B37" s="13" t="str">
        <f>IF($E$233&gt;0,$E$233,"")</f>
        <v/>
      </c>
      <c r="C37" s="14">
        <f>$G$256</f>
        <v>0</v>
      </c>
      <c r="D37" s="14">
        <f>$H$256</f>
        <v>0</v>
      </c>
      <c r="E37" s="14">
        <f>$I$256</f>
        <v>0</v>
      </c>
      <c r="F37" s="15">
        <f t="shared" si="4"/>
        <v>0</v>
      </c>
      <c r="G37" s="45"/>
      <c r="H37" s="121"/>
      <c r="I37" s="121"/>
    </row>
    <row r="38" spans="1:9" ht="20.100000000000001" customHeight="1" x14ac:dyDescent="0.25">
      <c r="A38" s="12" t="str">
        <f>IF($B$257&gt;0,$B$257,"")</f>
        <v/>
      </c>
      <c r="B38" s="13" t="str">
        <f>IF($E$257&gt;0,$E$257,"")</f>
        <v/>
      </c>
      <c r="C38" s="14">
        <f>$G$280</f>
        <v>0</v>
      </c>
      <c r="D38" s="14">
        <f>$H$280</f>
        <v>0</v>
      </c>
      <c r="E38" s="14">
        <f>$I$280</f>
        <v>0</v>
      </c>
      <c r="F38" s="15">
        <f t="shared" si="4"/>
        <v>0</v>
      </c>
      <c r="G38" s="45"/>
      <c r="H38" s="121"/>
      <c r="I38" s="121"/>
    </row>
    <row r="39" spans="1:9" ht="3.6" customHeight="1" x14ac:dyDescent="0.25">
      <c r="A39" s="77"/>
      <c r="B39" s="78"/>
      <c r="C39" s="79"/>
      <c r="D39" s="79"/>
      <c r="E39" s="79"/>
      <c r="F39" s="80"/>
      <c r="G39" s="45"/>
      <c r="H39" s="75"/>
      <c r="I39" s="75"/>
    </row>
    <row r="40" spans="1:9" ht="20.100000000000001" customHeight="1" x14ac:dyDescent="0.25">
      <c r="A40" s="122" t="s">
        <v>10</v>
      </c>
      <c r="B40" s="123"/>
      <c r="C40" s="14">
        <f>SUM($C$29:$C$38)</f>
        <v>0</v>
      </c>
      <c r="D40" s="14">
        <f>SUM($D$29:$D$38)</f>
        <v>0</v>
      </c>
      <c r="E40" s="14">
        <f>SUM($E$29:$E$38)</f>
        <v>0</v>
      </c>
      <c r="F40" s="81">
        <f>SUM($F$29:$F$38)</f>
        <v>0</v>
      </c>
      <c r="G40" s="45"/>
      <c r="H40" s="75"/>
      <c r="I40" s="75"/>
    </row>
    <row r="41" spans="1:9" s="8" customFormat="1" ht="28.7" customHeight="1" x14ac:dyDescent="0.25">
      <c r="A41" s="31" t="s">
        <v>14</v>
      </c>
      <c r="B41" s="101"/>
      <c r="C41" s="101"/>
      <c r="D41" s="31" t="s">
        <v>25</v>
      </c>
      <c r="E41" s="101"/>
      <c r="F41" s="101"/>
      <c r="G41" s="101"/>
      <c r="H41" s="101"/>
      <c r="I41" s="101"/>
    </row>
    <row r="42" spans="1:9" s="8" customFormat="1" ht="24" customHeight="1" x14ac:dyDescent="0.25">
      <c r="A42" s="113" t="s">
        <v>13</v>
      </c>
      <c r="B42" s="114"/>
      <c r="C42" s="111" t="s">
        <v>89</v>
      </c>
      <c r="D42" s="105" t="s">
        <v>79</v>
      </c>
      <c r="E42" s="106"/>
      <c r="F42" s="107"/>
      <c r="G42" s="102" t="s">
        <v>78</v>
      </c>
      <c r="H42" s="103"/>
      <c r="I42" s="104"/>
    </row>
    <row r="43" spans="1:9" s="8" customFormat="1" ht="32.25" customHeight="1" x14ac:dyDescent="0.25">
      <c r="A43" s="115"/>
      <c r="B43" s="116"/>
      <c r="C43" s="112"/>
      <c r="D43" s="108"/>
      <c r="E43" s="109"/>
      <c r="F43" s="110"/>
      <c r="G43" s="28" t="s">
        <v>16</v>
      </c>
      <c r="H43" s="28" t="s">
        <v>17</v>
      </c>
      <c r="I43" s="28" t="s">
        <v>18</v>
      </c>
    </row>
    <row r="44" spans="1:9" s="8" customFormat="1" ht="25.35" customHeight="1" x14ac:dyDescent="0.25">
      <c r="A44" s="99"/>
      <c r="B44" s="99"/>
      <c r="C44" s="29"/>
      <c r="D44" s="99"/>
      <c r="E44" s="99"/>
      <c r="F44" s="99"/>
      <c r="G44" s="30"/>
      <c r="H44" s="30"/>
      <c r="I44" s="30"/>
    </row>
    <row r="45" spans="1:9" s="8" customFormat="1" ht="25.35" customHeight="1" x14ac:dyDescent="0.25">
      <c r="A45" s="99"/>
      <c r="B45" s="99"/>
      <c r="C45" s="29"/>
      <c r="D45" s="99"/>
      <c r="E45" s="99"/>
      <c r="F45" s="99"/>
      <c r="G45" s="30"/>
      <c r="H45" s="30"/>
      <c r="I45" s="30"/>
    </row>
    <row r="46" spans="1:9" s="8" customFormat="1" ht="25.35" customHeight="1" x14ac:dyDescent="0.25">
      <c r="A46" s="99"/>
      <c r="B46" s="99"/>
      <c r="C46" s="29"/>
      <c r="D46" s="99"/>
      <c r="E46" s="99"/>
      <c r="F46" s="99"/>
      <c r="G46" s="30"/>
      <c r="H46" s="30"/>
      <c r="I46" s="30"/>
    </row>
    <row r="47" spans="1:9" s="8" customFormat="1" ht="25.35" customHeight="1" x14ac:dyDescent="0.25">
      <c r="A47" s="99"/>
      <c r="B47" s="99"/>
      <c r="C47" s="29"/>
      <c r="D47" s="99"/>
      <c r="E47" s="99"/>
      <c r="F47" s="99"/>
      <c r="G47" s="30"/>
      <c r="H47" s="30"/>
      <c r="I47" s="30"/>
    </row>
    <row r="48" spans="1:9" s="8" customFormat="1" ht="25.35" customHeight="1" x14ac:dyDescent="0.25">
      <c r="A48" s="99"/>
      <c r="B48" s="99"/>
      <c r="C48" s="29"/>
      <c r="D48" s="99"/>
      <c r="E48" s="99"/>
      <c r="F48" s="99"/>
      <c r="G48" s="30"/>
      <c r="H48" s="30"/>
      <c r="I48" s="30"/>
    </row>
    <row r="49" spans="1:9" s="8" customFormat="1" ht="25.35" customHeight="1" x14ac:dyDescent="0.25">
      <c r="A49" s="99"/>
      <c r="B49" s="99"/>
      <c r="C49" s="29"/>
      <c r="D49" s="99"/>
      <c r="E49" s="99"/>
      <c r="F49" s="99"/>
      <c r="G49" s="30"/>
      <c r="H49" s="30"/>
      <c r="I49" s="30"/>
    </row>
    <row r="50" spans="1:9" s="8" customFormat="1" ht="25.35" customHeight="1" x14ac:dyDescent="0.25">
      <c r="A50" s="99"/>
      <c r="B50" s="99"/>
      <c r="C50" s="29"/>
      <c r="D50" s="99"/>
      <c r="E50" s="99"/>
      <c r="F50" s="99"/>
      <c r="G50" s="30"/>
      <c r="H50" s="30"/>
      <c r="I50" s="30"/>
    </row>
    <row r="51" spans="1:9" ht="25.35" customHeight="1" x14ac:dyDescent="0.25">
      <c r="A51" s="99"/>
      <c r="B51" s="99"/>
      <c r="C51" s="29"/>
      <c r="D51" s="99"/>
      <c r="E51" s="99"/>
      <c r="F51" s="99"/>
      <c r="G51" s="30"/>
      <c r="H51" s="30"/>
      <c r="I51" s="30"/>
    </row>
    <row r="52" spans="1:9" ht="25.35" customHeight="1" x14ac:dyDescent="0.25">
      <c r="A52" s="99"/>
      <c r="B52" s="99"/>
      <c r="C52" s="29"/>
      <c r="D52" s="99"/>
      <c r="E52" s="99"/>
      <c r="F52" s="99"/>
      <c r="G52" s="30"/>
      <c r="H52" s="30"/>
      <c r="I52" s="30"/>
    </row>
    <row r="53" spans="1:9" ht="25.35" customHeight="1" x14ac:dyDescent="0.25">
      <c r="A53" s="99"/>
      <c r="B53" s="99"/>
      <c r="C53" s="29"/>
      <c r="D53" s="99"/>
      <c r="E53" s="99"/>
      <c r="F53" s="99"/>
      <c r="G53" s="30"/>
      <c r="H53" s="30"/>
      <c r="I53" s="30"/>
    </row>
    <row r="54" spans="1:9" ht="25.35" customHeight="1" x14ac:dyDescent="0.25">
      <c r="A54" s="99"/>
      <c r="B54" s="99"/>
      <c r="C54" s="29"/>
      <c r="D54" s="99"/>
      <c r="E54" s="99"/>
      <c r="F54" s="99"/>
      <c r="G54" s="30"/>
      <c r="H54" s="30"/>
      <c r="I54" s="30"/>
    </row>
    <row r="55" spans="1:9" ht="25.35" customHeight="1" x14ac:dyDescent="0.25">
      <c r="A55" s="99"/>
      <c r="B55" s="99"/>
      <c r="C55" s="29"/>
      <c r="D55" s="99"/>
      <c r="E55" s="99"/>
      <c r="F55" s="99"/>
      <c r="G55" s="30"/>
      <c r="H55" s="30"/>
      <c r="I55" s="30"/>
    </row>
    <row r="56" spans="1:9" ht="25.35" customHeight="1" x14ac:dyDescent="0.25">
      <c r="A56" s="99"/>
      <c r="B56" s="99"/>
      <c r="C56" s="29"/>
      <c r="D56" s="99"/>
      <c r="E56" s="99"/>
      <c r="F56" s="99"/>
      <c r="G56" s="30"/>
      <c r="H56" s="30"/>
      <c r="I56" s="30"/>
    </row>
    <row r="57" spans="1:9" ht="25.35" customHeight="1" x14ac:dyDescent="0.25">
      <c r="A57" s="99"/>
      <c r="B57" s="99"/>
      <c r="C57" s="29"/>
      <c r="D57" s="99"/>
      <c r="E57" s="99"/>
      <c r="F57" s="99"/>
      <c r="G57" s="30"/>
      <c r="H57" s="30"/>
      <c r="I57" s="30"/>
    </row>
    <row r="58" spans="1:9" ht="25.35" customHeight="1" x14ac:dyDescent="0.25">
      <c r="A58" s="99"/>
      <c r="B58" s="99"/>
      <c r="C58" s="76"/>
      <c r="D58" s="99"/>
      <c r="E58" s="99"/>
      <c r="F58" s="99"/>
      <c r="G58" s="30"/>
      <c r="H58" s="30"/>
      <c r="I58" s="30"/>
    </row>
    <row r="59" spans="1:9" ht="25.35" customHeight="1" x14ac:dyDescent="0.25">
      <c r="A59" s="99"/>
      <c r="B59" s="99"/>
      <c r="C59" s="76"/>
      <c r="D59" s="99"/>
      <c r="E59" s="99"/>
      <c r="F59" s="99"/>
      <c r="G59" s="30"/>
      <c r="H59" s="30"/>
      <c r="I59" s="30"/>
    </row>
    <row r="60" spans="1:9" ht="25.35" customHeight="1" x14ac:dyDescent="0.25">
      <c r="A60" s="99"/>
      <c r="B60" s="99"/>
      <c r="C60" s="76"/>
      <c r="D60" s="99"/>
      <c r="E60" s="99"/>
      <c r="F60" s="99"/>
      <c r="G60" s="30"/>
      <c r="H60" s="30"/>
      <c r="I60" s="30"/>
    </row>
    <row r="61" spans="1:9" ht="25.35" customHeight="1" x14ac:dyDescent="0.25">
      <c r="A61" s="99"/>
      <c r="B61" s="99"/>
      <c r="C61" s="76"/>
      <c r="D61" s="99"/>
      <c r="E61" s="99"/>
      <c r="F61" s="99"/>
      <c r="G61" s="30"/>
      <c r="H61" s="30"/>
      <c r="I61" s="30"/>
    </row>
    <row r="62" spans="1:9" ht="25.35" customHeight="1" x14ac:dyDescent="0.25">
      <c r="A62" s="99"/>
      <c r="B62" s="99"/>
      <c r="C62" s="76"/>
      <c r="D62" s="99"/>
      <c r="E62" s="99"/>
      <c r="F62" s="99"/>
      <c r="G62" s="30"/>
      <c r="H62" s="30"/>
      <c r="I62" s="30"/>
    </row>
    <row r="63" spans="1:9" ht="25.35" customHeight="1" x14ac:dyDescent="0.25">
      <c r="A63" s="99"/>
      <c r="B63" s="99"/>
      <c r="C63" s="76"/>
      <c r="D63" s="99"/>
      <c r="E63" s="99"/>
      <c r="F63" s="99"/>
      <c r="G63" s="30"/>
      <c r="H63" s="30"/>
      <c r="I63" s="30"/>
    </row>
    <row r="64" spans="1:9" ht="25.35" customHeight="1" x14ac:dyDescent="0.25">
      <c r="A64" s="100" t="str">
        <f xml:space="preserve"> "Task "&amp;$B$41&amp;" Total ="</f>
        <v>Task  Total =</v>
      </c>
      <c r="B64" s="100"/>
      <c r="C64" s="100"/>
      <c r="D64" s="100"/>
      <c r="E64" s="100"/>
      <c r="F64" s="100"/>
      <c r="G64" s="15">
        <f>SUMIF($A$44:$A$63,$A$11,$G$44:$G$63)+SUMIF($A$44:$A$63,$A$12,$G$44:$G$63)+SUMIF($A$44:$A$63,$A$13,$G$44:$G$63)+SUMIF($A$44:$A$63,$A$14,$G$44:$G$63)+SUMIF($A$44:$A$63,$A$15,$G$44:$G$63)+SUMIF($A$44:$A$63,$A$16,$G$44:$G$63)+SUMIF($A$44:$A$63,$A$17,$G$44:$G$63)+SUMIF($A$44:$A$63,$A$18,$G$44:$G$63)+SUMIF($A$44:$A$63,$A$19,$G$44:$G$63)+SUMIF($A$44:$A$63,$A$20,$G$44:$G$63)+SUMIF($A$44:$A$63,$A$21,$G$44:$G$63)</f>
        <v>0</v>
      </c>
      <c r="H64" s="15">
        <f>SUMIF($A$44:$A$63,$A$11,$H$44:$H$63)+SUMIF($A$44:$A$63,$A$12,$H$44:$H$63)+SUMIF($A$44:$A$63,$A$13,$H$44:$H$63)+SUMIF($A$44:$A$63,$A$14,$H$44:$H$63)+SUMIF($A$44:$A$63,$A$15,$H$44:$H$63)+SUMIF($A$44:$A$63,$A$16,$H$44:$H$63)+SUMIF($A$44:$A$63,$A$17,$H$44:$H$63)+SUMIF($A$44:$A$63,$A$18,$H$44:$H$63)+SUMIF($A$44:$A$63,$A$19,$H$44:$H$63)+SUMIF($A$44:$A$63,$A$20,$H$44:$H$63)+SUMIF($A$44:$A$63,$A$21,$H$44:$H$63)</f>
        <v>0</v>
      </c>
      <c r="I64" s="15">
        <f>SUMIF($A$44:$A$63,$A$11,$I$44:$I$63)+SUMIF($A$44:$A$63,$A$12,$I$44:$I$63)+SUMIF($A$44:$A$63,$A$13,$I$44:$I$63)+SUMIF($A$44:$A$63,$A$14,$I$44:$I$63)+SUMIF($A$44:$A$63,$A$15,$I$44:$I$63)+SUMIF($A$44:$A$63,$A$16,$I$44:$I$63)+SUMIF($A$44:$A$63,$A$17,$I$44:$I$63)+SUMIF($A$44:$A$63,$A$18,$I$44:$I$63)+SUMIF($A$44:$A$63,$A$19,$I$44:$I$63)+SUMIF($A$44:$A$63,$A$20,$I$44:$I$63)+SUMIF($A$44:$A$63,$A$21,$I$44:$I$63)</f>
        <v>0</v>
      </c>
    </row>
    <row r="65" spans="1:9" ht="28.7" customHeight="1" x14ac:dyDescent="0.25">
      <c r="A65" s="11" t="str">
        <f>$A$41</f>
        <v>Task No.:</v>
      </c>
      <c r="B65" s="101"/>
      <c r="C65" s="101"/>
      <c r="D65" s="11" t="str">
        <f>$D$41</f>
        <v>Task Title:</v>
      </c>
      <c r="E65" s="101"/>
      <c r="F65" s="101"/>
      <c r="G65" s="101"/>
      <c r="H65" s="101"/>
      <c r="I65" s="101"/>
    </row>
    <row r="66" spans="1:9" ht="28.7" customHeight="1" x14ac:dyDescent="0.25">
      <c r="A66" s="113" t="str">
        <f>$A$42</f>
        <v>Budget Category</v>
      </c>
      <c r="B66" s="114"/>
      <c r="C66" s="111" t="str">
        <f>$C$42</f>
        <v>Source of Cash Match or In-Kind Match</v>
      </c>
      <c r="D66" s="105" t="str">
        <f>$D$42</f>
        <v>Brief Description of Work</v>
      </c>
      <c r="E66" s="106"/>
      <c r="F66" s="107"/>
      <c r="G66" s="102" t="str">
        <f>$G$42</f>
        <v>Proposed Annual Grant-Funded Budget</v>
      </c>
      <c r="H66" s="103"/>
      <c r="I66" s="104"/>
    </row>
    <row r="67" spans="1:9" s="8" customFormat="1" ht="32.25" customHeight="1" x14ac:dyDescent="0.25">
      <c r="A67" s="115"/>
      <c r="B67" s="116"/>
      <c r="C67" s="112"/>
      <c r="D67" s="108"/>
      <c r="E67" s="109"/>
      <c r="F67" s="110"/>
      <c r="G67" s="28" t="str">
        <f>$G$43</f>
        <v>Year 1             (7/1 - 6/30)</v>
      </c>
      <c r="H67" s="28" t="str">
        <f>$H$43</f>
        <v>Year 2             (7/1 - 6/30)</v>
      </c>
      <c r="I67" s="28" t="str">
        <f>$I$43</f>
        <v>Year 3            (7/1 - 6/30)</v>
      </c>
    </row>
    <row r="68" spans="1:9" ht="25.35" customHeight="1" x14ac:dyDescent="0.25">
      <c r="A68" s="99"/>
      <c r="B68" s="99"/>
      <c r="C68" s="76"/>
      <c r="D68" s="99"/>
      <c r="E68" s="99"/>
      <c r="F68" s="99"/>
      <c r="G68" s="30"/>
      <c r="H68" s="30"/>
      <c r="I68" s="30"/>
    </row>
    <row r="69" spans="1:9" ht="25.35" customHeight="1" x14ac:dyDescent="0.25">
      <c r="A69" s="99"/>
      <c r="B69" s="99"/>
      <c r="C69" s="76"/>
      <c r="D69" s="99"/>
      <c r="E69" s="99"/>
      <c r="F69" s="99"/>
      <c r="G69" s="30"/>
      <c r="H69" s="30"/>
      <c r="I69" s="30"/>
    </row>
    <row r="70" spans="1:9" ht="25.35" customHeight="1" x14ac:dyDescent="0.25">
      <c r="A70" s="99"/>
      <c r="B70" s="99"/>
      <c r="C70" s="76"/>
      <c r="D70" s="99"/>
      <c r="E70" s="99"/>
      <c r="F70" s="99"/>
      <c r="G70" s="30"/>
      <c r="H70" s="30"/>
      <c r="I70" s="30"/>
    </row>
    <row r="71" spans="1:9" ht="25.35" customHeight="1" x14ac:dyDescent="0.25">
      <c r="A71" s="99"/>
      <c r="B71" s="99"/>
      <c r="C71" s="76"/>
      <c r="D71" s="99"/>
      <c r="E71" s="99"/>
      <c r="F71" s="99"/>
      <c r="G71" s="30"/>
      <c r="H71" s="30"/>
      <c r="I71" s="30"/>
    </row>
    <row r="72" spans="1:9" ht="25.35" customHeight="1" x14ac:dyDescent="0.25">
      <c r="A72" s="99"/>
      <c r="B72" s="99"/>
      <c r="C72" s="76"/>
      <c r="D72" s="99"/>
      <c r="E72" s="99"/>
      <c r="F72" s="99"/>
      <c r="G72" s="30"/>
      <c r="H72" s="30"/>
      <c r="I72" s="30"/>
    </row>
    <row r="73" spans="1:9" ht="25.35" customHeight="1" x14ac:dyDescent="0.25">
      <c r="A73" s="99"/>
      <c r="B73" s="99"/>
      <c r="C73" s="76"/>
      <c r="D73" s="99"/>
      <c r="E73" s="99"/>
      <c r="F73" s="99"/>
      <c r="G73" s="30"/>
      <c r="H73" s="30"/>
      <c r="I73" s="30"/>
    </row>
    <row r="74" spans="1:9" ht="25.35" customHeight="1" x14ac:dyDescent="0.25">
      <c r="A74" s="99"/>
      <c r="B74" s="99"/>
      <c r="C74" s="76"/>
      <c r="D74" s="99"/>
      <c r="E74" s="99"/>
      <c r="F74" s="99"/>
      <c r="G74" s="30"/>
      <c r="H74" s="30"/>
      <c r="I74" s="30"/>
    </row>
    <row r="75" spans="1:9" ht="25.35" customHeight="1" x14ac:dyDescent="0.25">
      <c r="A75" s="99"/>
      <c r="B75" s="99"/>
      <c r="C75" s="76"/>
      <c r="D75" s="99"/>
      <c r="E75" s="99"/>
      <c r="F75" s="99"/>
      <c r="G75" s="30"/>
      <c r="H75" s="30"/>
      <c r="I75" s="30"/>
    </row>
    <row r="76" spans="1:9" ht="25.35" customHeight="1" x14ac:dyDescent="0.25">
      <c r="A76" s="99"/>
      <c r="B76" s="99"/>
      <c r="C76" s="76"/>
      <c r="D76" s="99"/>
      <c r="E76" s="99"/>
      <c r="F76" s="99"/>
      <c r="G76" s="30"/>
      <c r="H76" s="30"/>
      <c r="I76" s="30"/>
    </row>
    <row r="77" spans="1:9" ht="25.35" customHeight="1" x14ac:dyDescent="0.25">
      <c r="A77" s="99"/>
      <c r="B77" s="99"/>
      <c r="C77" s="76"/>
      <c r="D77" s="99"/>
      <c r="E77" s="99"/>
      <c r="F77" s="99"/>
      <c r="G77" s="30"/>
      <c r="H77" s="30"/>
      <c r="I77" s="30"/>
    </row>
    <row r="78" spans="1:9" ht="25.35" customHeight="1" x14ac:dyDescent="0.25">
      <c r="A78" s="99"/>
      <c r="B78" s="99"/>
      <c r="C78" s="76"/>
      <c r="D78" s="99"/>
      <c r="E78" s="99"/>
      <c r="F78" s="99"/>
      <c r="G78" s="30"/>
      <c r="H78" s="30"/>
      <c r="I78" s="30"/>
    </row>
    <row r="79" spans="1:9" ht="25.35" customHeight="1" x14ac:dyDescent="0.25">
      <c r="A79" s="99"/>
      <c r="B79" s="99"/>
      <c r="C79" s="76"/>
      <c r="D79" s="99"/>
      <c r="E79" s="99"/>
      <c r="F79" s="99"/>
      <c r="G79" s="30"/>
      <c r="H79" s="30"/>
      <c r="I79" s="30"/>
    </row>
    <row r="80" spans="1:9" ht="25.35" customHeight="1" x14ac:dyDescent="0.25">
      <c r="A80" s="99"/>
      <c r="B80" s="99"/>
      <c r="C80" s="76"/>
      <c r="D80" s="99"/>
      <c r="E80" s="99"/>
      <c r="F80" s="99"/>
      <c r="G80" s="30"/>
      <c r="H80" s="30"/>
      <c r="I80" s="30"/>
    </row>
    <row r="81" spans="1:9" ht="25.35" customHeight="1" x14ac:dyDescent="0.25">
      <c r="A81" s="99"/>
      <c r="B81" s="99"/>
      <c r="C81" s="76"/>
      <c r="D81" s="99"/>
      <c r="E81" s="99"/>
      <c r="F81" s="99"/>
      <c r="G81" s="30"/>
      <c r="H81" s="30"/>
      <c r="I81" s="30"/>
    </row>
    <row r="82" spans="1:9" ht="25.35" customHeight="1" x14ac:dyDescent="0.25">
      <c r="A82" s="99"/>
      <c r="B82" s="99"/>
      <c r="C82" s="76"/>
      <c r="D82" s="99"/>
      <c r="E82" s="99"/>
      <c r="F82" s="99"/>
      <c r="G82" s="30"/>
      <c r="H82" s="30"/>
      <c r="I82" s="30"/>
    </row>
    <row r="83" spans="1:9" ht="25.35" customHeight="1" x14ac:dyDescent="0.25">
      <c r="A83" s="99"/>
      <c r="B83" s="99"/>
      <c r="C83" s="76"/>
      <c r="D83" s="99"/>
      <c r="E83" s="99"/>
      <c r="F83" s="99"/>
      <c r="G83" s="30"/>
      <c r="H83" s="30"/>
      <c r="I83" s="30"/>
    </row>
    <row r="84" spans="1:9" ht="25.35" customHeight="1" x14ac:dyDescent="0.25">
      <c r="A84" s="99"/>
      <c r="B84" s="99"/>
      <c r="C84" s="76"/>
      <c r="D84" s="99"/>
      <c r="E84" s="99"/>
      <c r="F84" s="99"/>
      <c r="G84" s="30"/>
      <c r="H84" s="30"/>
      <c r="I84" s="30"/>
    </row>
    <row r="85" spans="1:9" ht="25.35" customHeight="1" x14ac:dyDescent="0.25">
      <c r="A85" s="99"/>
      <c r="B85" s="99"/>
      <c r="C85" s="76"/>
      <c r="D85" s="99"/>
      <c r="E85" s="99"/>
      <c r="F85" s="99"/>
      <c r="G85" s="30"/>
      <c r="H85" s="30"/>
      <c r="I85" s="30"/>
    </row>
    <row r="86" spans="1:9" ht="25.35" customHeight="1" x14ac:dyDescent="0.25">
      <c r="A86" s="99"/>
      <c r="B86" s="99"/>
      <c r="C86" s="76"/>
      <c r="D86" s="99"/>
      <c r="E86" s="99"/>
      <c r="F86" s="99"/>
      <c r="G86" s="30"/>
      <c r="H86" s="30"/>
      <c r="I86" s="30"/>
    </row>
    <row r="87" spans="1:9" ht="25.35" customHeight="1" x14ac:dyDescent="0.25">
      <c r="A87" s="99"/>
      <c r="B87" s="99"/>
      <c r="C87" s="76"/>
      <c r="D87" s="99"/>
      <c r="E87" s="99"/>
      <c r="F87" s="99"/>
      <c r="G87" s="30"/>
      <c r="H87" s="30"/>
      <c r="I87" s="30"/>
    </row>
    <row r="88" spans="1:9" ht="25.35" customHeight="1" x14ac:dyDescent="0.25">
      <c r="A88" s="100" t="str">
        <f xml:space="preserve"> "Task "&amp;$B$65&amp;" Total ="</f>
        <v>Task  Total =</v>
      </c>
      <c r="B88" s="100"/>
      <c r="C88" s="100"/>
      <c r="D88" s="100"/>
      <c r="E88" s="100"/>
      <c r="F88" s="100"/>
      <c r="G88" s="15">
        <f>SUMIF($A$68:$A$87,$A$11,$G$68:$G$87)+SUMIF($A$68:$A$87,$A$12,$G$68:$G$87)+SUMIF($A$68:$A$87,$A$13,$G$68:$G$87)+SUMIF($A$68:$A$87,$A$14,$G$68:$G$87)+SUMIF($A$68:$A$87,$A$15,$G$68:$G$87)+SUMIF($A$68:$A$87,$A$16,$G$68:$G$87)+SUMIF($A$68:$A$87,$A$17,$G$68:$G$87)+SUMIF($A$68:$A$87,$A$18,$G$68:$G$87)+SUMIF($A$68:$A$87,$A$19,$G$68:$G$87)+SUMIF($A$68:$A$87,$A$20,$G$68:$G$87)+SUMIF($A$68:$A$87,$A$21,$G$68:$G$87)</f>
        <v>0</v>
      </c>
      <c r="H88" s="15">
        <f>SUMIF($A$68:$A$87,$A$11,$H$68:$H$87)+SUMIF($A$68:$A$87,$A$12,$H$68:$H$87)+SUMIF($A$68:$A$87,$A$13,$H$68:$H$87)+SUMIF($A$68:$A$87,$A$14,$H$68:$H$87)+SUMIF($A$68:$A$87,$A$15,$H$68:$H$87)+SUMIF($A$68:$A$87,$A$16,$H$68:$H$87)+SUMIF($A$68:$A$87,$A$17,$H$68:$H$87)+SUMIF($A$68:$A$87,$A$18,$H$68:$H$87)+SUMIF($A$68:$A$87,$A$19,$H$68:$H$87)+SUMIF($A$68:$A$87,$A$20,$H$68:$H$87)+SUMIF($A$68:$A$87,$A$21,$H$68:$H$87)</f>
        <v>0</v>
      </c>
      <c r="I88" s="15">
        <f>SUMIF($A$68:$A$87,$A$11,$I$68:$I$87)+SUMIF($A$68:$A$87,$A$12,$I$68:$I$87)+SUMIF($A$68:$A$87,$A$13,$I$68:$I$87)+SUMIF($A$68:$A$87,$A$14,$I$68:$I$87)+SUMIF($A$68:$A$87,$A$15,$I$68:$I$87)+SUMIF($A$68:$A$87,$A$16,$I$68:$I$87)+SUMIF($A$68:$A$87,$A$17,$I$68:$I$87)+SUMIF($A$68:$A$87,$A$18,$I$68:$I$87)+SUMIF($A$68:$A$87,$A$19,$I$68:$I$87)+SUMIF($A$68:$A$87,$A$20,$I$68:$I$87)+SUMIF($A$68:$A$87,$A$21,$I$68:$I$87)</f>
        <v>0</v>
      </c>
    </row>
    <row r="89" spans="1:9" ht="28.7" customHeight="1" x14ac:dyDescent="0.25">
      <c r="A89" s="83" t="str">
        <f>$A$41</f>
        <v>Task No.:</v>
      </c>
      <c r="B89" s="101"/>
      <c r="C89" s="101"/>
      <c r="D89" s="83" t="str">
        <f>$D$41</f>
        <v>Task Title:</v>
      </c>
      <c r="E89" s="101"/>
      <c r="F89" s="101"/>
      <c r="G89" s="101"/>
      <c r="H89" s="101"/>
      <c r="I89" s="101"/>
    </row>
    <row r="90" spans="1:9" ht="28.7" customHeight="1" x14ac:dyDescent="0.25">
      <c r="A90" s="113" t="str">
        <f>$A$42</f>
        <v>Budget Category</v>
      </c>
      <c r="B90" s="114"/>
      <c r="C90" s="111" t="str">
        <f>$C$42</f>
        <v>Source of Cash Match or In-Kind Match</v>
      </c>
      <c r="D90" s="105" t="str">
        <f>$D$42</f>
        <v>Brief Description of Work</v>
      </c>
      <c r="E90" s="106"/>
      <c r="F90" s="107"/>
      <c r="G90" s="102" t="str">
        <f>$G$42</f>
        <v>Proposed Annual Grant-Funded Budget</v>
      </c>
      <c r="H90" s="103"/>
      <c r="I90" s="104"/>
    </row>
    <row r="91" spans="1:9" s="8" customFormat="1" ht="32.25" customHeight="1" x14ac:dyDescent="0.25">
      <c r="A91" s="115"/>
      <c r="B91" s="116"/>
      <c r="C91" s="112"/>
      <c r="D91" s="108"/>
      <c r="E91" s="109"/>
      <c r="F91" s="110"/>
      <c r="G91" s="28" t="str">
        <f>$G$43</f>
        <v>Year 1             (7/1 - 6/30)</v>
      </c>
      <c r="H91" s="28" t="str">
        <f>$H$43</f>
        <v>Year 2             (7/1 - 6/30)</v>
      </c>
      <c r="I91" s="28" t="str">
        <f>$I$43</f>
        <v>Year 3            (7/1 - 6/30)</v>
      </c>
    </row>
    <row r="92" spans="1:9" ht="25.35" customHeight="1" x14ac:dyDescent="0.25">
      <c r="A92" s="99"/>
      <c r="B92" s="99"/>
      <c r="C92" s="76"/>
      <c r="D92" s="99"/>
      <c r="E92" s="99"/>
      <c r="F92" s="99"/>
      <c r="G92" s="30"/>
      <c r="H92" s="30"/>
      <c r="I92" s="30"/>
    </row>
    <row r="93" spans="1:9" ht="25.35" customHeight="1" x14ac:dyDescent="0.25">
      <c r="A93" s="99"/>
      <c r="B93" s="99"/>
      <c r="C93" s="76"/>
      <c r="D93" s="99"/>
      <c r="E93" s="99"/>
      <c r="F93" s="99"/>
      <c r="G93" s="30"/>
      <c r="H93" s="30"/>
      <c r="I93" s="30"/>
    </row>
    <row r="94" spans="1:9" ht="25.35" customHeight="1" x14ac:dyDescent="0.25">
      <c r="A94" s="99"/>
      <c r="B94" s="99"/>
      <c r="C94" s="76"/>
      <c r="D94" s="99"/>
      <c r="E94" s="99"/>
      <c r="F94" s="99"/>
      <c r="G94" s="30"/>
      <c r="H94" s="30"/>
      <c r="I94" s="30"/>
    </row>
    <row r="95" spans="1:9" ht="25.35" customHeight="1" x14ac:dyDescent="0.25">
      <c r="A95" s="99"/>
      <c r="B95" s="99"/>
      <c r="C95" s="76"/>
      <c r="D95" s="99"/>
      <c r="E95" s="99"/>
      <c r="F95" s="99"/>
      <c r="G95" s="30"/>
      <c r="H95" s="30"/>
      <c r="I95" s="30"/>
    </row>
    <row r="96" spans="1:9" ht="25.35" customHeight="1" x14ac:dyDescent="0.25">
      <c r="A96" s="99"/>
      <c r="B96" s="99"/>
      <c r="C96" s="76"/>
      <c r="D96" s="99"/>
      <c r="E96" s="99"/>
      <c r="F96" s="99"/>
      <c r="G96" s="30"/>
      <c r="H96" s="30"/>
      <c r="I96" s="30"/>
    </row>
    <row r="97" spans="1:9" ht="25.35" customHeight="1" x14ac:dyDescent="0.25">
      <c r="A97" s="99"/>
      <c r="B97" s="99"/>
      <c r="C97" s="76"/>
      <c r="D97" s="99"/>
      <c r="E97" s="99"/>
      <c r="F97" s="99"/>
      <c r="G97" s="30"/>
      <c r="H97" s="30"/>
      <c r="I97" s="30"/>
    </row>
    <row r="98" spans="1:9" ht="25.35" customHeight="1" x14ac:dyDescent="0.25">
      <c r="A98" s="99"/>
      <c r="B98" s="99"/>
      <c r="C98" s="76"/>
      <c r="D98" s="99"/>
      <c r="E98" s="99"/>
      <c r="F98" s="99"/>
      <c r="G98" s="30"/>
      <c r="H98" s="30"/>
      <c r="I98" s="30"/>
    </row>
    <row r="99" spans="1:9" ht="25.35" customHeight="1" x14ac:dyDescent="0.25">
      <c r="A99" s="99"/>
      <c r="B99" s="99"/>
      <c r="C99" s="76"/>
      <c r="D99" s="99"/>
      <c r="E99" s="99"/>
      <c r="F99" s="99"/>
      <c r="G99" s="30"/>
      <c r="H99" s="30"/>
      <c r="I99" s="30"/>
    </row>
    <row r="100" spans="1:9" ht="25.35" customHeight="1" x14ac:dyDescent="0.25">
      <c r="A100" s="99"/>
      <c r="B100" s="99"/>
      <c r="C100" s="76"/>
      <c r="D100" s="99"/>
      <c r="E100" s="99"/>
      <c r="F100" s="99"/>
      <c r="G100" s="30"/>
      <c r="H100" s="30"/>
      <c r="I100" s="30"/>
    </row>
    <row r="101" spans="1:9" ht="25.35" customHeight="1" x14ac:dyDescent="0.25">
      <c r="A101" s="99"/>
      <c r="B101" s="99"/>
      <c r="C101" s="76"/>
      <c r="D101" s="99"/>
      <c r="E101" s="99"/>
      <c r="F101" s="99"/>
      <c r="G101" s="30"/>
      <c r="H101" s="30"/>
      <c r="I101" s="30"/>
    </row>
    <row r="102" spans="1:9" ht="25.35" customHeight="1" x14ac:dyDescent="0.25">
      <c r="A102" s="99"/>
      <c r="B102" s="99"/>
      <c r="C102" s="76"/>
      <c r="D102" s="99"/>
      <c r="E102" s="99"/>
      <c r="F102" s="99"/>
      <c r="G102" s="30"/>
      <c r="H102" s="30"/>
      <c r="I102" s="30"/>
    </row>
    <row r="103" spans="1:9" ht="25.35" customHeight="1" x14ac:dyDescent="0.25">
      <c r="A103" s="99"/>
      <c r="B103" s="99"/>
      <c r="C103" s="76"/>
      <c r="D103" s="99"/>
      <c r="E103" s="99"/>
      <c r="F103" s="99"/>
      <c r="G103" s="30"/>
      <c r="H103" s="30"/>
      <c r="I103" s="30"/>
    </row>
    <row r="104" spans="1:9" ht="25.35" customHeight="1" x14ac:dyDescent="0.25">
      <c r="A104" s="99"/>
      <c r="B104" s="99"/>
      <c r="C104" s="76"/>
      <c r="D104" s="99"/>
      <c r="E104" s="99"/>
      <c r="F104" s="99"/>
      <c r="G104" s="30"/>
      <c r="H104" s="30"/>
      <c r="I104" s="30"/>
    </row>
    <row r="105" spans="1:9" ht="25.35" customHeight="1" x14ac:dyDescent="0.25">
      <c r="A105" s="99"/>
      <c r="B105" s="99"/>
      <c r="C105" s="76"/>
      <c r="D105" s="99"/>
      <c r="E105" s="99"/>
      <c r="F105" s="99"/>
      <c r="G105" s="30"/>
      <c r="H105" s="30"/>
      <c r="I105" s="30"/>
    </row>
    <row r="106" spans="1:9" ht="25.35" customHeight="1" x14ac:dyDescent="0.25">
      <c r="A106" s="99"/>
      <c r="B106" s="99"/>
      <c r="C106" s="76"/>
      <c r="D106" s="99"/>
      <c r="E106" s="99"/>
      <c r="F106" s="99"/>
      <c r="G106" s="30"/>
      <c r="H106" s="30"/>
      <c r="I106" s="30"/>
    </row>
    <row r="107" spans="1:9" ht="25.35" customHeight="1" x14ac:dyDescent="0.25">
      <c r="A107" s="99"/>
      <c r="B107" s="99"/>
      <c r="C107" s="76"/>
      <c r="D107" s="99"/>
      <c r="E107" s="99"/>
      <c r="F107" s="99"/>
      <c r="G107" s="30"/>
      <c r="H107" s="30"/>
      <c r="I107" s="30"/>
    </row>
    <row r="108" spans="1:9" ht="25.35" customHeight="1" x14ac:dyDescent="0.25">
      <c r="A108" s="99"/>
      <c r="B108" s="99"/>
      <c r="C108" s="76"/>
      <c r="D108" s="99"/>
      <c r="E108" s="99"/>
      <c r="F108" s="99"/>
      <c r="G108" s="30"/>
      <c r="H108" s="30"/>
      <c r="I108" s="30"/>
    </row>
    <row r="109" spans="1:9" ht="25.35" customHeight="1" x14ac:dyDescent="0.25">
      <c r="A109" s="99"/>
      <c r="B109" s="99"/>
      <c r="C109" s="76"/>
      <c r="D109" s="99"/>
      <c r="E109" s="99"/>
      <c r="F109" s="99"/>
      <c r="G109" s="30"/>
      <c r="H109" s="30"/>
      <c r="I109" s="30"/>
    </row>
    <row r="110" spans="1:9" ht="25.35" customHeight="1" x14ac:dyDescent="0.25">
      <c r="A110" s="99"/>
      <c r="B110" s="99"/>
      <c r="C110" s="76"/>
      <c r="D110" s="99"/>
      <c r="E110" s="99"/>
      <c r="F110" s="99"/>
      <c r="G110" s="30"/>
      <c r="H110" s="30"/>
      <c r="I110" s="30"/>
    </row>
    <row r="111" spans="1:9" ht="25.35" customHeight="1" x14ac:dyDescent="0.25">
      <c r="A111" s="99"/>
      <c r="B111" s="99"/>
      <c r="C111" s="76"/>
      <c r="D111" s="99"/>
      <c r="E111" s="99"/>
      <c r="F111" s="99"/>
      <c r="G111" s="30"/>
      <c r="H111" s="30"/>
      <c r="I111" s="30"/>
    </row>
    <row r="112" spans="1:9" ht="25.35" customHeight="1" x14ac:dyDescent="0.25">
      <c r="A112" s="100" t="str">
        <f xml:space="preserve"> "Task "&amp;$B$89&amp;" Total ="</f>
        <v>Task  Total =</v>
      </c>
      <c r="B112" s="100"/>
      <c r="C112" s="100"/>
      <c r="D112" s="100"/>
      <c r="E112" s="100"/>
      <c r="F112" s="100"/>
      <c r="G112" s="15">
        <f>SUMIF($A$92:$A$111,$A$11,$G$92:$G$111)+SUMIF($A$92:$A$111,$A$12,$G$92:$G$111)+SUMIF($A$92:$A$111,$A$13,$G$92:$G$111)+SUMIF($A$92:$A$111,$A$14,$G$92:$G$111)+SUMIF($A$92:$A$111,$A$15,$G$92:$G$111)+SUMIF($A$92:$A$111,$A$16,$G$92:$G$111)+SUMIF($A$92:$A$111,$A$17,$G$92:$G$111)+SUMIF($A$92:$A$111,$A$18,$G$92:$G$111)+SUMIF($A$92:$A$111,$A$19,$G$92:$G$111)+SUMIF($A$92:$A$111,$A$20,$G$92:$G$111)+SUMIF($A$92:$A$111,$A$21,$G$92:$G$111)</f>
        <v>0</v>
      </c>
      <c r="H112" s="15">
        <f>SUMIF($A$92:$A$111,$A$11,$H$92:$H$111)+SUMIF($A$92:$A$111,$A$12,$H$92:$H$111)+SUMIF($A$92:$A$111,$A$13,$H$92:$H$111)+SUMIF($A$92:$A$111,$A$14,$H$92:$H$111)+SUMIF($A$92:$A$111,$A$15,$H$92:$H$111)+SUMIF($A$92:$A$111,$A$16,$H$92:$H$111)+SUMIF($A$92:$A$111,$A$17,$H$92:$H$111)+SUMIF($A$92:$A$111,$A$18,$H$92:$H$111)+SUMIF($A$92:$A$111,$A$19,$H$92:$H$111)+SUMIF($A$92:$A$111,$A$20,$H$92:$H$111)+SUMIF($A$92:$A$111,$A$21,$H$92:$H$111)</f>
        <v>0</v>
      </c>
      <c r="I112" s="15">
        <f>SUMIF($A$92:$A$111,$A$11,$I$92:$I$111)+SUMIF($A$92:$A$111,$A$12,$I$92:$I$111)+SUMIF($A$92:$A$111,$A$13,$I$92:$I$111)+SUMIF($A$92:$A$111,$A$14,$I$92:$I$111)+SUMIF($A$92:$A$111,$A$15,$I$92:$I$111)+SUMIF($A$92:$A$111,$A$16,$I$92:$I$111)+SUMIF($A$92:$A$111,$A$17,$I$92:$I$111)+SUMIF($A$92:$A$111,$A$18,$I$92:$I$111)+SUMIF($A$92:$A$111,$A$19,$I$92:$I$111)+SUMIF($A$92:$A$111,$A$20,$I$92:$I$111)+SUMIF($A$92:$A$111,$A$21,$I$92:$I$111)</f>
        <v>0</v>
      </c>
    </row>
    <row r="113" spans="1:9" ht="28.7" customHeight="1" x14ac:dyDescent="0.25">
      <c r="A113" s="83" t="str">
        <f>$A$41</f>
        <v>Task No.:</v>
      </c>
      <c r="B113" s="101"/>
      <c r="C113" s="101"/>
      <c r="D113" s="83" t="str">
        <f>$D$41</f>
        <v>Task Title:</v>
      </c>
      <c r="E113" s="101"/>
      <c r="F113" s="101"/>
      <c r="G113" s="101"/>
      <c r="H113" s="101"/>
      <c r="I113" s="101"/>
    </row>
    <row r="114" spans="1:9" ht="28.7" customHeight="1" x14ac:dyDescent="0.25">
      <c r="A114" s="113" t="str">
        <f>$A$42</f>
        <v>Budget Category</v>
      </c>
      <c r="B114" s="114"/>
      <c r="C114" s="111" t="str">
        <f>$C$42</f>
        <v>Source of Cash Match or In-Kind Match</v>
      </c>
      <c r="D114" s="105" t="str">
        <f>$D$42</f>
        <v>Brief Description of Work</v>
      </c>
      <c r="E114" s="106"/>
      <c r="F114" s="107"/>
      <c r="G114" s="102" t="str">
        <f>$G$42</f>
        <v>Proposed Annual Grant-Funded Budget</v>
      </c>
      <c r="H114" s="103"/>
      <c r="I114" s="104"/>
    </row>
    <row r="115" spans="1:9" s="8" customFormat="1" ht="32.25" customHeight="1" x14ac:dyDescent="0.25">
      <c r="A115" s="115"/>
      <c r="B115" s="116"/>
      <c r="C115" s="112"/>
      <c r="D115" s="108"/>
      <c r="E115" s="109"/>
      <c r="F115" s="110"/>
      <c r="G115" s="28" t="str">
        <f>$G$43</f>
        <v>Year 1             (7/1 - 6/30)</v>
      </c>
      <c r="H115" s="28" t="str">
        <f>$H$43</f>
        <v>Year 2             (7/1 - 6/30)</v>
      </c>
      <c r="I115" s="28" t="str">
        <f>$I$43</f>
        <v>Year 3            (7/1 - 6/30)</v>
      </c>
    </row>
    <row r="116" spans="1:9" ht="25.35" customHeight="1" x14ac:dyDescent="0.25">
      <c r="A116" s="99"/>
      <c r="B116" s="99"/>
      <c r="C116" s="76"/>
      <c r="D116" s="99"/>
      <c r="E116" s="99"/>
      <c r="F116" s="99"/>
      <c r="G116" s="30"/>
      <c r="H116" s="30"/>
      <c r="I116" s="30"/>
    </row>
    <row r="117" spans="1:9" ht="25.35" customHeight="1" x14ac:dyDescent="0.25">
      <c r="A117" s="99"/>
      <c r="B117" s="99"/>
      <c r="C117" s="76"/>
      <c r="D117" s="99"/>
      <c r="E117" s="99"/>
      <c r="F117" s="99"/>
      <c r="G117" s="30"/>
      <c r="H117" s="30"/>
      <c r="I117" s="30"/>
    </row>
    <row r="118" spans="1:9" ht="25.35" customHeight="1" x14ac:dyDescent="0.25">
      <c r="A118" s="99"/>
      <c r="B118" s="99"/>
      <c r="C118" s="76"/>
      <c r="D118" s="99"/>
      <c r="E118" s="99"/>
      <c r="F118" s="99"/>
      <c r="G118" s="30"/>
      <c r="H118" s="30"/>
      <c r="I118" s="30"/>
    </row>
    <row r="119" spans="1:9" ht="25.35" customHeight="1" x14ac:dyDescent="0.25">
      <c r="A119" s="99"/>
      <c r="B119" s="99"/>
      <c r="C119" s="76"/>
      <c r="D119" s="99"/>
      <c r="E119" s="99"/>
      <c r="F119" s="99"/>
      <c r="G119" s="30"/>
      <c r="H119" s="30"/>
      <c r="I119" s="30"/>
    </row>
    <row r="120" spans="1:9" ht="25.35" customHeight="1" x14ac:dyDescent="0.25">
      <c r="A120" s="99"/>
      <c r="B120" s="99"/>
      <c r="C120" s="76"/>
      <c r="D120" s="99"/>
      <c r="E120" s="99"/>
      <c r="F120" s="99"/>
      <c r="G120" s="30"/>
      <c r="H120" s="30"/>
      <c r="I120" s="30"/>
    </row>
    <row r="121" spans="1:9" ht="25.35" customHeight="1" x14ac:dyDescent="0.25">
      <c r="A121" s="99"/>
      <c r="B121" s="99"/>
      <c r="C121" s="76"/>
      <c r="D121" s="99"/>
      <c r="E121" s="99"/>
      <c r="F121" s="99"/>
      <c r="G121" s="30"/>
      <c r="H121" s="30"/>
      <c r="I121" s="30"/>
    </row>
    <row r="122" spans="1:9" ht="25.35" customHeight="1" x14ac:dyDescent="0.25">
      <c r="A122" s="99"/>
      <c r="B122" s="99"/>
      <c r="C122" s="76"/>
      <c r="D122" s="99"/>
      <c r="E122" s="99"/>
      <c r="F122" s="99"/>
      <c r="G122" s="30"/>
      <c r="H122" s="30"/>
      <c r="I122" s="30"/>
    </row>
    <row r="123" spans="1:9" ht="25.35" customHeight="1" x14ac:dyDescent="0.25">
      <c r="A123" s="99"/>
      <c r="B123" s="99"/>
      <c r="C123" s="76"/>
      <c r="D123" s="99"/>
      <c r="E123" s="99"/>
      <c r="F123" s="99"/>
      <c r="G123" s="30"/>
      <c r="H123" s="30"/>
      <c r="I123" s="30"/>
    </row>
    <row r="124" spans="1:9" ht="25.35" customHeight="1" x14ac:dyDescent="0.25">
      <c r="A124" s="99"/>
      <c r="B124" s="99"/>
      <c r="C124" s="76"/>
      <c r="D124" s="99"/>
      <c r="E124" s="99"/>
      <c r="F124" s="99"/>
      <c r="G124" s="30"/>
      <c r="H124" s="30"/>
      <c r="I124" s="30"/>
    </row>
    <row r="125" spans="1:9" ht="25.35" customHeight="1" x14ac:dyDescent="0.25">
      <c r="A125" s="99"/>
      <c r="B125" s="99"/>
      <c r="C125" s="76"/>
      <c r="D125" s="99"/>
      <c r="E125" s="99"/>
      <c r="F125" s="99"/>
      <c r="G125" s="30"/>
      <c r="H125" s="30"/>
      <c r="I125" s="30"/>
    </row>
    <row r="126" spans="1:9" ht="25.35" customHeight="1" x14ac:dyDescent="0.25">
      <c r="A126" s="99"/>
      <c r="B126" s="99"/>
      <c r="C126" s="76"/>
      <c r="D126" s="99"/>
      <c r="E126" s="99"/>
      <c r="F126" s="99"/>
      <c r="G126" s="30"/>
      <c r="H126" s="30"/>
      <c r="I126" s="30"/>
    </row>
    <row r="127" spans="1:9" ht="25.35" customHeight="1" x14ac:dyDescent="0.25">
      <c r="A127" s="99"/>
      <c r="B127" s="99"/>
      <c r="C127" s="76"/>
      <c r="D127" s="99"/>
      <c r="E127" s="99"/>
      <c r="F127" s="99"/>
      <c r="G127" s="30"/>
      <c r="H127" s="30"/>
      <c r="I127" s="30"/>
    </row>
    <row r="128" spans="1:9" ht="25.35" customHeight="1" x14ac:dyDescent="0.25">
      <c r="A128" s="99"/>
      <c r="B128" s="99"/>
      <c r="C128" s="76"/>
      <c r="D128" s="99"/>
      <c r="E128" s="99"/>
      <c r="F128" s="99"/>
      <c r="G128" s="30"/>
      <c r="H128" s="30"/>
      <c r="I128" s="30"/>
    </row>
    <row r="129" spans="1:9" ht="25.35" customHeight="1" x14ac:dyDescent="0.25">
      <c r="A129" s="99"/>
      <c r="B129" s="99"/>
      <c r="C129" s="76"/>
      <c r="D129" s="99"/>
      <c r="E129" s="99"/>
      <c r="F129" s="99"/>
      <c r="G129" s="30"/>
      <c r="H129" s="30"/>
      <c r="I129" s="30"/>
    </row>
    <row r="130" spans="1:9" ht="25.35" customHeight="1" x14ac:dyDescent="0.25">
      <c r="A130" s="99"/>
      <c r="B130" s="99"/>
      <c r="C130" s="76"/>
      <c r="D130" s="99"/>
      <c r="E130" s="99"/>
      <c r="F130" s="99"/>
      <c r="G130" s="30"/>
      <c r="H130" s="30"/>
      <c r="I130" s="30"/>
    </row>
    <row r="131" spans="1:9" ht="25.35" customHeight="1" x14ac:dyDescent="0.25">
      <c r="A131" s="99"/>
      <c r="B131" s="99"/>
      <c r="C131" s="76"/>
      <c r="D131" s="99"/>
      <c r="E131" s="99"/>
      <c r="F131" s="99"/>
      <c r="G131" s="30"/>
      <c r="H131" s="30"/>
      <c r="I131" s="30"/>
    </row>
    <row r="132" spans="1:9" ht="25.35" customHeight="1" x14ac:dyDescent="0.25">
      <c r="A132" s="99"/>
      <c r="B132" s="99"/>
      <c r="C132" s="76"/>
      <c r="D132" s="99"/>
      <c r="E132" s="99"/>
      <c r="F132" s="99"/>
      <c r="G132" s="30"/>
      <c r="H132" s="30"/>
      <c r="I132" s="30"/>
    </row>
    <row r="133" spans="1:9" ht="25.35" customHeight="1" x14ac:dyDescent="0.25">
      <c r="A133" s="99"/>
      <c r="B133" s="99"/>
      <c r="C133" s="76"/>
      <c r="D133" s="99"/>
      <c r="E133" s="99"/>
      <c r="F133" s="99"/>
      <c r="G133" s="30"/>
      <c r="H133" s="30"/>
      <c r="I133" s="30"/>
    </row>
    <row r="134" spans="1:9" ht="25.35" customHeight="1" x14ac:dyDescent="0.25">
      <c r="A134" s="99"/>
      <c r="B134" s="99"/>
      <c r="C134" s="76"/>
      <c r="D134" s="99"/>
      <c r="E134" s="99"/>
      <c r="F134" s="99"/>
      <c r="G134" s="30"/>
      <c r="H134" s="30"/>
      <c r="I134" s="30"/>
    </row>
    <row r="135" spans="1:9" ht="25.35" customHeight="1" x14ac:dyDescent="0.25">
      <c r="A135" s="99"/>
      <c r="B135" s="99"/>
      <c r="C135" s="76"/>
      <c r="D135" s="99"/>
      <c r="E135" s="99"/>
      <c r="F135" s="99"/>
      <c r="G135" s="30"/>
      <c r="H135" s="30"/>
      <c r="I135" s="30"/>
    </row>
    <row r="136" spans="1:9" ht="25.35" customHeight="1" x14ac:dyDescent="0.25">
      <c r="A136" s="100" t="str">
        <f xml:space="preserve"> "Task "&amp;$B$113&amp;" Total ="</f>
        <v>Task  Total =</v>
      </c>
      <c r="B136" s="100"/>
      <c r="C136" s="100"/>
      <c r="D136" s="100"/>
      <c r="E136" s="100"/>
      <c r="F136" s="100"/>
      <c r="G136" s="15">
        <f>SUMIF($A$116:$A$135,$A$11,$G$116:$G$135)+SUMIF($A$116:$A$135,$A$12,$G$116:$G$135)+SUMIF($A$116:$A$135,$A$13,$G$116:$G$135)+SUMIF($A$116:$A$135,$A$14,$G$116:$G$135)+SUMIF($A$116:$A$135,$A$15,$G$116:$G$135)+SUMIF($A$116:$A$135,$A$16,$G$116:$G$135)+SUMIF($A$116:$A$135,$A$17,$G$116:$G$135)+SUMIF($A$116:$A$135,$A$18,$G$116:$G$135)+SUMIF($A$116:$A$135,$A$19,$G$116:$G$135)+SUMIF($A$116:$A$135,$A$20,$G$116:$G$135)+SUMIF($A$116:$A$135,$A$21,$G$116:$G$135)</f>
        <v>0</v>
      </c>
      <c r="H136" s="15">
        <f>SUMIF($A$116:$A$135,$A$11,$H$116:$H$135)+SUMIF($A$116:$A$135,$A$12,$H$116:$H$135)+SUMIF($A$116:$A$135,$A$13,$H$116:$H$135)+SUMIF($A$116:$A$135,$A$14,$H$116:$H$135)+SUMIF($A$116:$A$135,$A$15,$H$116:$H$135)+SUMIF($A$116:$A$135,$A$16,$H$116:$H$135)+SUMIF($A$116:$A$135,$A$17,$H$116:$H$135)+SUMIF($A$116:$A$135,$A$18,$H$116:$H$135)+SUMIF($A$116:$A$135,$A$19,$H$116:$H$135)+SUMIF($A$116:$A$135,$A$20,$H$116:$H$135)+SUMIF($A$116:$A$135,$A$21,$H$116:$H$135)</f>
        <v>0</v>
      </c>
      <c r="I136" s="15">
        <f>SUMIF($A$116:$A$135,$A$11,$I$116:$I$135)+SUMIF($A$116:$A$135,$A$12,$I$116:$I$135)+SUMIF($A$116:$A$135,$A$13,$I$116:$I$135)+SUMIF($A$116:$A$135,$A$14,$I$116:$I$135)+SUMIF($A$116:$A$135,$A$15,$I$116:$I$135)+SUMIF($A$116:$A$135,$A$16,$I$116:$I$135)+SUMIF($A$116:$A$135,$A$17,$I$116:$I$135)+SUMIF($A$116:$A$135,$A$18,$I$116:$I$135)+SUMIF($A$116:$A$135,$A$19,$I$116:$I$135)+SUMIF($A$116:$A$135,$A$20,$I$116:$I$135)+SUMIF($A$116:$A$135,$A$21,$I$116:$I$135)</f>
        <v>0</v>
      </c>
    </row>
    <row r="137" spans="1:9" ht="28.7" customHeight="1" x14ac:dyDescent="0.25">
      <c r="A137" s="83" t="str">
        <f>$A$41</f>
        <v>Task No.:</v>
      </c>
      <c r="B137" s="101"/>
      <c r="C137" s="101"/>
      <c r="D137" s="83" t="str">
        <f>$D$41</f>
        <v>Task Title:</v>
      </c>
      <c r="E137" s="101"/>
      <c r="F137" s="101"/>
      <c r="G137" s="101"/>
      <c r="H137" s="101"/>
      <c r="I137" s="101"/>
    </row>
    <row r="138" spans="1:9" ht="28.7" customHeight="1" x14ac:dyDescent="0.25">
      <c r="A138" s="113" t="str">
        <f>$A$42</f>
        <v>Budget Category</v>
      </c>
      <c r="B138" s="114"/>
      <c r="C138" s="111" t="str">
        <f>$C$42</f>
        <v>Source of Cash Match or In-Kind Match</v>
      </c>
      <c r="D138" s="105" t="str">
        <f>$D$42</f>
        <v>Brief Description of Work</v>
      </c>
      <c r="E138" s="106"/>
      <c r="F138" s="107"/>
      <c r="G138" s="102" t="str">
        <f>$G$42</f>
        <v>Proposed Annual Grant-Funded Budget</v>
      </c>
      <c r="H138" s="103"/>
      <c r="I138" s="104"/>
    </row>
    <row r="139" spans="1:9" s="8" customFormat="1" ht="32.25" customHeight="1" x14ac:dyDescent="0.25">
      <c r="A139" s="115"/>
      <c r="B139" s="116"/>
      <c r="C139" s="112"/>
      <c r="D139" s="108"/>
      <c r="E139" s="109"/>
      <c r="F139" s="110"/>
      <c r="G139" s="28" t="str">
        <f>$G$43</f>
        <v>Year 1             (7/1 - 6/30)</v>
      </c>
      <c r="H139" s="28" t="str">
        <f>$H$43</f>
        <v>Year 2             (7/1 - 6/30)</v>
      </c>
      <c r="I139" s="28" t="str">
        <f>$I$43</f>
        <v>Year 3            (7/1 - 6/30)</v>
      </c>
    </row>
    <row r="140" spans="1:9" ht="25.35" customHeight="1" x14ac:dyDescent="0.25">
      <c r="A140" s="99"/>
      <c r="B140" s="99"/>
      <c r="C140" s="76"/>
      <c r="D140" s="99"/>
      <c r="E140" s="99"/>
      <c r="F140" s="99"/>
      <c r="G140" s="30"/>
      <c r="H140" s="30"/>
      <c r="I140" s="30"/>
    </row>
    <row r="141" spans="1:9" ht="25.35" customHeight="1" x14ac:dyDescent="0.25">
      <c r="A141" s="99"/>
      <c r="B141" s="99"/>
      <c r="C141" s="76"/>
      <c r="D141" s="99"/>
      <c r="E141" s="99"/>
      <c r="F141" s="99"/>
      <c r="G141" s="30"/>
      <c r="H141" s="30"/>
      <c r="I141" s="30"/>
    </row>
    <row r="142" spans="1:9" ht="25.35" customHeight="1" x14ac:dyDescent="0.25">
      <c r="A142" s="99"/>
      <c r="B142" s="99"/>
      <c r="C142" s="76"/>
      <c r="D142" s="99"/>
      <c r="E142" s="99"/>
      <c r="F142" s="99"/>
      <c r="G142" s="30"/>
      <c r="H142" s="30"/>
      <c r="I142" s="30"/>
    </row>
    <row r="143" spans="1:9" ht="25.35" customHeight="1" x14ac:dyDescent="0.25">
      <c r="A143" s="99"/>
      <c r="B143" s="99"/>
      <c r="C143" s="76"/>
      <c r="D143" s="99"/>
      <c r="E143" s="99"/>
      <c r="F143" s="99"/>
      <c r="G143" s="30"/>
      <c r="H143" s="30"/>
      <c r="I143" s="30"/>
    </row>
    <row r="144" spans="1:9" ht="25.35" customHeight="1" x14ac:dyDescent="0.25">
      <c r="A144" s="99"/>
      <c r="B144" s="99"/>
      <c r="C144" s="76"/>
      <c r="D144" s="99"/>
      <c r="E144" s="99"/>
      <c r="F144" s="99"/>
      <c r="G144" s="30"/>
      <c r="H144" s="30"/>
      <c r="I144" s="30"/>
    </row>
    <row r="145" spans="1:9" ht="25.35" customHeight="1" x14ac:dyDescent="0.25">
      <c r="A145" s="99"/>
      <c r="B145" s="99"/>
      <c r="C145" s="76"/>
      <c r="D145" s="99"/>
      <c r="E145" s="99"/>
      <c r="F145" s="99"/>
      <c r="G145" s="30"/>
      <c r="H145" s="30"/>
      <c r="I145" s="30"/>
    </row>
    <row r="146" spans="1:9" ht="25.35" customHeight="1" x14ac:dyDescent="0.25">
      <c r="A146" s="99"/>
      <c r="B146" s="99"/>
      <c r="C146" s="76"/>
      <c r="D146" s="99"/>
      <c r="E146" s="99"/>
      <c r="F146" s="99"/>
      <c r="G146" s="30"/>
      <c r="H146" s="30"/>
      <c r="I146" s="30"/>
    </row>
    <row r="147" spans="1:9" ht="25.35" customHeight="1" x14ac:dyDescent="0.25">
      <c r="A147" s="99"/>
      <c r="B147" s="99"/>
      <c r="C147" s="76"/>
      <c r="D147" s="99"/>
      <c r="E147" s="99"/>
      <c r="F147" s="99"/>
      <c r="G147" s="30"/>
      <c r="H147" s="30"/>
      <c r="I147" s="30"/>
    </row>
    <row r="148" spans="1:9" ht="25.35" customHeight="1" x14ac:dyDescent="0.25">
      <c r="A148" s="99"/>
      <c r="B148" s="99"/>
      <c r="C148" s="76"/>
      <c r="D148" s="99"/>
      <c r="E148" s="99"/>
      <c r="F148" s="99"/>
      <c r="G148" s="30"/>
      <c r="H148" s="30"/>
      <c r="I148" s="30"/>
    </row>
    <row r="149" spans="1:9" ht="25.35" customHeight="1" x14ac:dyDescent="0.25">
      <c r="A149" s="99"/>
      <c r="B149" s="99"/>
      <c r="C149" s="76"/>
      <c r="D149" s="99"/>
      <c r="E149" s="99"/>
      <c r="F149" s="99"/>
      <c r="G149" s="30"/>
      <c r="H149" s="30"/>
      <c r="I149" s="30"/>
    </row>
    <row r="150" spans="1:9" ht="25.35" customHeight="1" x14ac:dyDescent="0.25">
      <c r="A150" s="99"/>
      <c r="B150" s="99"/>
      <c r="C150" s="76"/>
      <c r="D150" s="99"/>
      <c r="E150" s="99"/>
      <c r="F150" s="99"/>
      <c r="G150" s="30"/>
      <c r="H150" s="30"/>
      <c r="I150" s="30"/>
    </row>
    <row r="151" spans="1:9" ht="25.35" customHeight="1" x14ac:dyDescent="0.25">
      <c r="A151" s="99"/>
      <c r="B151" s="99"/>
      <c r="C151" s="76"/>
      <c r="D151" s="99"/>
      <c r="E151" s="99"/>
      <c r="F151" s="99"/>
      <c r="G151" s="30"/>
      <c r="H151" s="30"/>
      <c r="I151" s="30"/>
    </row>
    <row r="152" spans="1:9" ht="25.35" customHeight="1" x14ac:dyDescent="0.25">
      <c r="A152" s="99"/>
      <c r="B152" s="99"/>
      <c r="C152" s="76"/>
      <c r="D152" s="99"/>
      <c r="E152" s="99"/>
      <c r="F152" s="99"/>
      <c r="G152" s="30"/>
      <c r="H152" s="30"/>
      <c r="I152" s="30"/>
    </row>
    <row r="153" spans="1:9" ht="25.35" customHeight="1" x14ac:dyDescent="0.25">
      <c r="A153" s="99"/>
      <c r="B153" s="99"/>
      <c r="C153" s="76"/>
      <c r="D153" s="99"/>
      <c r="E153" s="99"/>
      <c r="F153" s="99"/>
      <c r="G153" s="30"/>
      <c r="H153" s="30"/>
      <c r="I153" s="30"/>
    </row>
    <row r="154" spans="1:9" ht="25.35" customHeight="1" x14ac:dyDescent="0.25">
      <c r="A154" s="99"/>
      <c r="B154" s="99"/>
      <c r="C154" s="76"/>
      <c r="D154" s="99"/>
      <c r="E154" s="99"/>
      <c r="F154" s="99"/>
      <c r="G154" s="30"/>
      <c r="H154" s="30"/>
      <c r="I154" s="30"/>
    </row>
    <row r="155" spans="1:9" ht="25.35" customHeight="1" x14ac:dyDescent="0.25">
      <c r="A155" s="99"/>
      <c r="B155" s="99"/>
      <c r="C155" s="76"/>
      <c r="D155" s="99"/>
      <c r="E155" s="99"/>
      <c r="F155" s="99"/>
      <c r="G155" s="30"/>
      <c r="H155" s="30"/>
      <c r="I155" s="30"/>
    </row>
    <row r="156" spans="1:9" ht="25.35" customHeight="1" x14ac:dyDescent="0.25">
      <c r="A156" s="99"/>
      <c r="B156" s="99"/>
      <c r="C156" s="76"/>
      <c r="D156" s="99"/>
      <c r="E156" s="99"/>
      <c r="F156" s="99"/>
      <c r="G156" s="30"/>
      <c r="H156" s="30"/>
      <c r="I156" s="30"/>
    </row>
    <row r="157" spans="1:9" ht="25.35" customHeight="1" x14ac:dyDescent="0.25">
      <c r="A157" s="99"/>
      <c r="B157" s="99"/>
      <c r="C157" s="76"/>
      <c r="D157" s="99"/>
      <c r="E157" s="99"/>
      <c r="F157" s="99"/>
      <c r="G157" s="30"/>
      <c r="H157" s="30"/>
      <c r="I157" s="30"/>
    </row>
    <row r="158" spans="1:9" ht="25.35" customHeight="1" x14ac:dyDescent="0.25">
      <c r="A158" s="99"/>
      <c r="B158" s="99"/>
      <c r="C158" s="76"/>
      <c r="D158" s="99"/>
      <c r="E158" s="99"/>
      <c r="F158" s="99"/>
      <c r="G158" s="30"/>
      <c r="H158" s="30"/>
      <c r="I158" s="30"/>
    </row>
    <row r="159" spans="1:9" ht="25.35" customHeight="1" x14ac:dyDescent="0.25">
      <c r="A159" s="99"/>
      <c r="B159" s="99"/>
      <c r="C159" s="76"/>
      <c r="D159" s="99"/>
      <c r="E159" s="99"/>
      <c r="F159" s="99"/>
      <c r="G159" s="30"/>
      <c r="H159" s="30"/>
      <c r="I159" s="30"/>
    </row>
    <row r="160" spans="1:9" ht="25.35" customHeight="1" x14ac:dyDescent="0.25">
      <c r="A160" s="100" t="str">
        <f xml:space="preserve"> "Task "&amp;$B$137&amp;" Total ="</f>
        <v>Task  Total =</v>
      </c>
      <c r="B160" s="100"/>
      <c r="C160" s="100"/>
      <c r="D160" s="100"/>
      <c r="E160" s="100"/>
      <c r="F160" s="100"/>
      <c r="G160" s="15">
        <f>SUMIF($A$140:$A$159,$A$11,$G$140:$G$159)+SUMIF($A$140:$A$159,$A$12,$G$140:$G$159)+SUMIF($A$140:$A$159,$A$13,$G$140:$G$159)+SUMIF($A$140:$A$159,$A$14,$G$140:$G$159)+SUMIF($A$140:$A$159,$A$15,$G$140:$G$159)+SUMIF($A$140:$A$159,$A$16,$G$140:$G$159)+SUMIF($A$140:$A$159,$A$17,$G$140:$G$159)+SUMIF($A$140:$A$159,$A$18,$G$140:$G$159)+SUMIF($A$140:$A$159,$A$19,$G$140:$G$159)+SUMIF($A$140:$A$159,$A$20,$G$140:$G$159)+SUMIF($A$140:$A$159,$A$21,$G$140:$G$159)</f>
        <v>0</v>
      </c>
      <c r="H160" s="15">
        <f>SUMIF($A$140:$A$159,$A$11,$H$140:$H$159)+SUMIF($A$140:$A$159,$A$12,$H$140:$H$159)+SUMIF($A$140:$A$159,$A$13,$H$140:$H$159)+SUMIF($A$140:$A$159,$A$14,$H$140:$H$159)+SUMIF($A$140:$A$159,$A$15,$H$140:$H$159)+SUMIF($A$140:$A$159,$A$16,$H$140:$H$159)+SUMIF($A$140:$A$159,$A$17,$H$140:$H$159)+SUMIF($A$140:$A$159,$A$18,$H$140:$H$159)+SUMIF($A$140:$A$159,$A$19,$H$140:$H$159)+SUMIF($A$140:$A$159,$A$20,$H$140:$H$159)+SUMIF($A$140:$A$159,$A$21,$H$140:$H$159)</f>
        <v>0</v>
      </c>
      <c r="I160" s="15">
        <f>SUMIF($A$140:$A$159,$A$11,$I$140:$I$159)+SUMIF($A$140:$A$159,$A$12,$I$140:$I$159)+SUMIF($A$140:$A$159,$A$13,$I$140:$I$159)+SUMIF($A$140:$A$159,$A$14,$I$140:$I$159)+SUMIF($A$140:$A$159,$A$15,$I$140:$I$159)+SUMIF($A$140:$A$159,$A$16,$I$140:$I$159)+SUMIF($A$140:$A$159,$A$17,$I$140:$I$159)+SUMIF($A$140:$A$159,$A$18,$I$140:$I$159)+SUMIF($A$140:$A$159,$A$19,$I$140:$I$159)+SUMIF($A$140:$A$159,$A$20,$I$140:$I$159)+SUMIF($A$140:$A$159,$A$21,$I$140:$I$159)</f>
        <v>0</v>
      </c>
    </row>
    <row r="161" spans="1:9" ht="28.7" customHeight="1" x14ac:dyDescent="0.25">
      <c r="A161" s="83" t="str">
        <f>$A$41</f>
        <v>Task No.:</v>
      </c>
      <c r="B161" s="101"/>
      <c r="C161" s="101"/>
      <c r="D161" s="83" t="str">
        <f>$D$41</f>
        <v>Task Title:</v>
      </c>
      <c r="E161" s="101"/>
      <c r="F161" s="101"/>
      <c r="G161" s="101"/>
      <c r="H161" s="101"/>
      <c r="I161" s="101"/>
    </row>
    <row r="162" spans="1:9" ht="28.7" customHeight="1" x14ac:dyDescent="0.25">
      <c r="A162" s="105" t="str">
        <f>$A$42</f>
        <v>Budget Category</v>
      </c>
      <c r="B162" s="107"/>
      <c r="C162" s="111" t="str">
        <f>$C$42</f>
        <v>Source of Cash Match or In-Kind Match</v>
      </c>
      <c r="D162" s="105" t="str">
        <f>$D$42</f>
        <v>Brief Description of Work</v>
      </c>
      <c r="E162" s="106"/>
      <c r="F162" s="107"/>
      <c r="G162" s="102" t="str">
        <f>$G$42</f>
        <v>Proposed Annual Grant-Funded Budget</v>
      </c>
      <c r="H162" s="103"/>
      <c r="I162" s="104"/>
    </row>
    <row r="163" spans="1:9" s="8" customFormat="1" ht="32.25" customHeight="1" x14ac:dyDescent="0.25">
      <c r="A163" s="108"/>
      <c r="B163" s="110"/>
      <c r="C163" s="112"/>
      <c r="D163" s="108"/>
      <c r="E163" s="109"/>
      <c r="F163" s="110"/>
      <c r="G163" s="28" t="str">
        <f>$G$43</f>
        <v>Year 1             (7/1 - 6/30)</v>
      </c>
      <c r="H163" s="28" t="str">
        <f>$H$43</f>
        <v>Year 2             (7/1 - 6/30)</v>
      </c>
      <c r="I163" s="28" t="str">
        <f>$I$43</f>
        <v>Year 3            (7/1 - 6/30)</v>
      </c>
    </row>
    <row r="164" spans="1:9" ht="25.35" customHeight="1" x14ac:dyDescent="0.25">
      <c r="A164" s="99"/>
      <c r="B164" s="99"/>
      <c r="C164" s="76"/>
      <c r="D164" s="99"/>
      <c r="E164" s="99"/>
      <c r="F164" s="99"/>
      <c r="G164" s="30"/>
      <c r="H164" s="30"/>
      <c r="I164" s="30"/>
    </row>
    <row r="165" spans="1:9" ht="25.35" customHeight="1" x14ac:dyDescent="0.25">
      <c r="A165" s="99"/>
      <c r="B165" s="99"/>
      <c r="C165" s="76"/>
      <c r="D165" s="99"/>
      <c r="E165" s="99"/>
      <c r="F165" s="99"/>
      <c r="G165" s="30"/>
      <c r="H165" s="30"/>
      <c r="I165" s="30"/>
    </row>
    <row r="166" spans="1:9" ht="25.35" customHeight="1" x14ac:dyDescent="0.25">
      <c r="A166" s="99"/>
      <c r="B166" s="99"/>
      <c r="C166" s="76"/>
      <c r="D166" s="99"/>
      <c r="E166" s="99"/>
      <c r="F166" s="99"/>
      <c r="G166" s="30"/>
      <c r="H166" s="30"/>
      <c r="I166" s="30"/>
    </row>
    <row r="167" spans="1:9" ht="25.35" customHeight="1" x14ac:dyDescent="0.25">
      <c r="A167" s="99"/>
      <c r="B167" s="99"/>
      <c r="C167" s="76"/>
      <c r="D167" s="99"/>
      <c r="E167" s="99"/>
      <c r="F167" s="99"/>
      <c r="G167" s="30"/>
      <c r="H167" s="30"/>
      <c r="I167" s="30"/>
    </row>
    <row r="168" spans="1:9" ht="25.35" customHeight="1" x14ac:dyDescent="0.25">
      <c r="A168" s="99"/>
      <c r="B168" s="99"/>
      <c r="C168" s="76"/>
      <c r="D168" s="99"/>
      <c r="E168" s="99"/>
      <c r="F168" s="99"/>
      <c r="G168" s="30"/>
      <c r="H168" s="30"/>
      <c r="I168" s="30"/>
    </row>
    <row r="169" spans="1:9" ht="25.35" customHeight="1" x14ac:dyDescent="0.25">
      <c r="A169" s="99"/>
      <c r="B169" s="99"/>
      <c r="C169" s="76"/>
      <c r="D169" s="99"/>
      <c r="E169" s="99"/>
      <c r="F169" s="99"/>
      <c r="G169" s="30"/>
      <c r="H169" s="30"/>
      <c r="I169" s="30"/>
    </row>
    <row r="170" spans="1:9" ht="25.35" customHeight="1" x14ac:dyDescent="0.25">
      <c r="A170" s="99"/>
      <c r="B170" s="99"/>
      <c r="C170" s="76"/>
      <c r="D170" s="99"/>
      <c r="E170" s="99"/>
      <c r="F170" s="99"/>
      <c r="G170" s="30"/>
      <c r="H170" s="30"/>
      <c r="I170" s="30"/>
    </row>
    <row r="171" spans="1:9" ht="25.35" customHeight="1" x14ac:dyDescent="0.25">
      <c r="A171" s="99"/>
      <c r="B171" s="99"/>
      <c r="C171" s="76"/>
      <c r="D171" s="99"/>
      <c r="E171" s="99"/>
      <c r="F171" s="99"/>
      <c r="G171" s="30"/>
      <c r="H171" s="30"/>
      <c r="I171" s="30"/>
    </row>
    <row r="172" spans="1:9" ht="25.35" customHeight="1" x14ac:dyDescent="0.25">
      <c r="A172" s="99"/>
      <c r="B172" s="99"/>
      <c r="C172" s="76"/>
      <c r="D172" s="99"/>
      <c r="E172" s="99"/>
      <c r="F172" s="99"/>
      <c r="G172" s="30"/>
      <c r="H172" s="30"/>
      <c r="I172" s="30"/>
    </row>
    <row r="173" spans="1:9" ht="25.35" customHeight="1" x14ac:dyDescent="0.25">
      <c r="A173" s="99"/>
      <c r="B173" s="99"/>
      <c r="C173" s="76"/>
      <c r="D173" s="99"/>
      <c r="E173" s="99"/>
      <c r="F173" s="99"/>
      <c r="G173" s="30"/>
      <c r="H173" s="30"/>
      <c r="I173" s="30"/>
    </row>
    <row r="174" spans="1:9" ht="25.35" customHeight="1" x14ac:dyDescent="0.25">
      <c r="A174" s="99"/>
      <c r="B174" s="99"/>
      <c r="C174" s="76"/>
      <c r="D174" s="99"/>
      <c r="E174" s="99"/>
      <c r="F174" s="99"/>
      <c r="G174" s="30"/>
      <c r="H174" s="30"/>
      <c r="I174" s="30"/>
    </row>
    <row r="175" spans="1:9" ht="25.35" customHeight="1" x14ac:dyDescent="0.25">
      <c r="A175" s="99"/>
      <c r="B175" s="99"/>
      <c r="C175" s="76"/>
      <c r="D175" s="99"/>
      <c r="E175" s="99"/>
      <c r="F175" s="99"/>
      <c r="G175" s="30"/>
      <c r="H175" s="30"/>
      <c r="I175" s="30"/>
    </row>
    <row r="176" spans="1:9" ht="25.35" customHeight="1" x14ac:dyDescent="0.25">
      <c r="A176" s="99"/>
      <c r="B176" s="99"/>
      <c r="C176" s="76"/>
      <c r="D176" s="99"/>
      <c r="E176" s="99"/>
      <c r="F176" s="99"/>
      <c r="G176" s="30"/>
      <c r="H176" s="30"/>
      <c r="I176" s="30"/>
    </row>
    <row r="177" spans="1:9" ht="25.35" customHeight="1" x14ac:dyDescent="0.25">
      <c r="A177" s="99"/>
      <c r="B177" s="99"/>
      <c r="C177" s="76"/>
      <c r="D177" s="99"/>
      <c r="E177" s="99"/>
      <c r="F177" s="99"/>
      <c r="G177" s="30"/>
      <c r="H177" s="30"/>
      <c r="I177" s="30"/>
    </row>
    <row r="178" spans="1:9" ht="25.35" customHeight="1" x14ac:dyDescent="0.25">
      <c r="A178" s="99"/>
      <c r="B178" s="99"/>
      <c r="C178" s="76"/>
      <c r="D178" s="99"/>
      <c r="E178" s="99"/>
      <c r="F178" s="99"/>
      <c r="G178" s="30"/>
      <c r="H178" s="30"/>
      <c r="I178" s="30"/>
    </row>
    <row r="179" spans="1:9" ht="25.35" customHeight="1" x14ac:dyDescent="0.25">
      <c r="A179" s="99"/>
      <c r="B179" s="99"/>
      <c r="C179" s="76"/>
      <c r="D179" s="99"/>
      <c r="E179" s="99"/>
      <c r="F179" s="99"/>
      <c r="G179" s="30"/>
      <c r="H179" s="30"/>
      <c r="I179" s="30"/>
    </row>
    <row r="180" spans="1:9" ht="25.35" customHeight="1" x14ac:dyDescent="0.25">
      <c r="A180" s="99"/>
      <c r="B180" s="99"/>
      <c r="C180" s="76"/>
      <c r="D180" s="99"/>
      <c r="E180" s="99"/>
      <c r="F180" s="99"/>
      <c r="G180" s="30"/>
      <c r="H180" s="30"/>
      <c r="I180" s="30"/>
    </row>
    <row r="181" spans="1:9" ht="25.35" customHeight="1" x14ac:dyDescent="0.25">
      <c r="A181" s="99"/>
      <c r="B181" s="99"/>
      <c r="C181" s="76"/>
      <c r="D181" s="99"/>
      <c r="E181" s="99"/>
      <c r="F181" s="99"/>
      <c r="G181" s="30"/>
      <c r="H181" s="30"/>
      <c r="I181" s="30"/>
    </row>
    <row r="182" spans="1:9" ht="25.35" customHeight="1" x14ac:dyDescent="0.25">
      <c r="A182" s="99"/>
      <c r="B182" s="99"/>
      <c r="C182" s="76"/>
      <c r="D182" s="99"/>
      <c r="E182" s="99"/>
      <c r="F182" s="99"/>
      <c r="G182" s="30"/>
      <c r="H182" s="30"/>
      <c r="I182" s="30"/>
    </row>
    <row r="183" spans="1:9" ht="25.35" customHeight="1" x14ac:dyDescent="0.25">
      <c r="A183" s="99"/>
      <c r="B183" s="99"/>
      <c r="C183" s="76"/>
      <c r="D183" s="99"/>
      <c r="E183" s="99"/>
      <c r="F183" s="99"/>
      <c r="G183" s="30"/>
      <c r="H183" s="30"/>
      <c r="I183" s="30"/>
    </row>
    <row r="184" spans="1:9" ht="25.35" customHeight="1" x14ac:dyDescent="0.25">
      <c r="A184" s="100" t="str">
        <f xml:space="preserve"> "Task "&amp;$B$161&amp;" Total ="</f>
        <v>Task  Total =</v>
      </c>
      <c r="B184" s="100"/>
      <c r="C184" s="100"/>
      <c r="D184" s="100"/>
      <c r="E184" s="100"/>
      <c r="F184" s="100"/>
      <c r="G184" s="15">
        <f>SUMIF($A$164:$A$183,$A$11,$G$164:$G$183)+SUMIF($A$164:$A$183,$A$12,$G$164:$G$183)+SUMIF($A$164:$A$183,$A$13,$G$164:$G$183)+SUMIF($A$164:$A$183,$A$14,$G$164:$G$183)+SUMIF($A$164:$A$183,$A$15,$G$164:$G$183)+SUMIF($A$164:$A$183,$A$16,$G$164:$G$183)+SUMIF($A$164:$A$183,$A$17,$G$164:$G$183)+SUMIF($A$164:$A$183,$A$18,$G$164:$G$183)+SUMIF($A$164:$A$183,$A$19,$G$164:$G$183)+SUMIF($A$164:$A$183,$A$20,$G$164:$G$183)+SUMIF($A$164:$A$183,$A$21,$G$164:$G$183)</f>
        <v>0</v>
      </c>
      <c r="H184" s="15">
        <f>SUMIF($A$164:$A$183,$A$11,$H$164:$H$183)+SUMIF($A$164:$A$183,$A$12,$H$164:$H$183)+SUMIF($A$164:$A$183,$A$13,$H$164:$H$183)+SUMIF($A$164:$A$183,$A$14,$H$164:$H$183)+SUMIF($A$164:$A$183,$A$15,$H$164:$H$183)+SUMIF($A$164:$A$183,$A$16,$H$164:$H$183)+SUMIF($A$164:$A$183,$A$17,$H$164:$H$183)+SUMIF($A$164:$A$183,$A$18,$H$164:$H$183)+SUMIF($A$164:$A$183,$A$19,$H$164:$H$183)+SUMIF($A$164:$A$183,$A$20,$H$164:$H$183)+SUMIF($A$164:$A$183,$A$21,$H$164:$H$183)</f>
        <v>0</v>
      </c>
      <c r="I184" s="15">
        <f>SUMIF($A$164:$A$183,$A$11,$I$164:$I$183)+SUMIF($A$164:$A$183,$A$12,$I$164:$I$183)+SUMIF($A$164:$A$183,$A$13,$I$164:$I$183)+SUMIF($A$164:$A$183,$A$14,$I$164:$I$183)+SUMIF($A$164:$A$183,$A$15,$I$164:$I$183)+SUMIF($A$164:$A$183,$A$16,$I$164:$I$183)+SUMIF($A$164:$A$183,$A$17,$I$164:$I$183)+SUMIF($A$164:$A$183,$A$18,$I$164:$I$183)+SUMIF($A$164:$A$183,$A$19,$I$164:$I$183)+SUMIF($A$164:$A$183,$A$20,$I$164:$I$183)+SUMIF($A$164:$A$183,$A$21,$I$164:$I$183)</f>
        <v>0</v>
      </c>
    </row>
    <row r="185" spans="1:9" ht="28.7" customHeight="1" x14ac:dyDescent="0.25">
      <c r="A185" s="83" t="str">
        <f>$A$41</f>
        <v>Task No.:</v>
      </c>
      <c r="B185" s="101"/>
      <c r="C185" s="101"/>
      <c r="D185" s="83" t="str">
        <f>$D$41</f>
        <v>Task Title:</v>
      </c>
      <c r="E185" s="101"/>
      <c r="F185" s="101"/>
      <c r="G185" s="101"/>
      <c r="H185" s="101"/>
      <c r="I185" s="101"/>
    </row>
    <row r="186" spans="1:9" ht="28.7" customHeight="1" x14ac:dyDescent="0.25">
      <c r="A186" s="105" t="str">
        <f>$A$42</f>
        <v>Budget Category</v>
      </c>
      <c r="B186" s="107"/>
      <c r="C186" s="111" t="str">
        <f>$C$42</f>
        <v>Source of Cash Match or In-Kind Match</v>
      </c>
      <c r="D186" s="105" t="str">
        <f>$D$42</f>
        <v>Brief Description of Work</v>
      </c>
      <c r="E186" s="106"/>
      <c r="F186" s="107"/>
      <c r="G186" s="102" t="str">
        <f>$G$42</f>
        <v>Proposed Annual Grant-Funded Budget</v>
      </c>
      <c r="H186" s="103"/>
      <c r="I186" s="104"/>
    </row>
    <row r="187" spans="1:9" s="8" customFormat="1" ht="32.25" customHeight="1" x14ac:dyDescent="0.25">
      <c r="A187" s="108"/>
      <c r="B187" s="110"/>
      <c r="C187" s="112"/>
      <c r="D187" s="108"/>
      <c r="E187" s="109"/>
      <c r="F187" s="110"/>
      <c r="G187" s="28" t="str">
        <f>$G$43</f>
        <v>Year 1             (7/1 - 6/30)</v>
      </c>
      <c r="H187" s="28" t="str">
        <f>$H$43</f>
        <v>Year 2             (7/1 - 6/30)</v>
      </c>
      <c r="I187" s="28" t="str">
        <f>$I$43</f>
        <v>Year 3            (7/1 - 6/30)</v>
      </c>
    </row>
    <row r="188" spans="1:9" ht="25.35" customHeight="1" x14ac:dyDescent="0.25">
      <c r="A188" s="99"/>
      <c r="B188" s="99"/>
      <c r="C188" s="76"/>
      <c r="D188" s="99"/>
      <c r="E188" s="99"/>
      <c r="F188" s="99"/>
      <c r="G188" s="30"/>
      <c r="H188" s="30"/>
      <c r="I188" s="30"/>
    </row>
    <row r="189" spans="1:9" ht="25.35" customHeight="1" x14ac:dyDescent="0.25">
      <c r="A189" s="99"/>
      <c r="B189" s="99"/>
      <c r="C189" s="76"/>
      <c r="D189" s="99"/>
      <c r="E189" s="99"/>
      <c r="F189" s="99"/>
      <c r="G189" s="30"/>
      <c r="H189" s="30"/>
      <c r="I189" s="30"/>
    </row>
    <row r="190" spans="1:9" ht="25.35" customHeight="1" x14ac:dyDescent="0.25">
      <c r="A190" s="99"/>
      <c r="B190" s="99"/>
      <c r="C190" s="76"/>
      <c r="D190" s="99"/>
      <c r="E190" s="99"/>
      <c r="F190" s="99"/>
      <c r="G190" s="30"/>
      <c r="H190" s="30"/>
      <c r="I190" s="30"/>
    </row>
    <row r="191" spans="1:9" ht="25.35" customHeight="1" x14ac:dyDescent="0.25">
      <c r="A191" s="99"/>
      <c r="B191" s="99"/>
      <c r="C191" s="76"/>
      <c r="D191" s="99"/>
      <c r="E191" s="99"/>
      <c r="F191" s="99"/>
      <c r="G191" s="30"/>
      <c r="H191" s="30"/>
      <c r="I191" s="30"/>
    </row>
    <row r="192" spans="1:9" ht="25.35" customHeight="1" x14ac:dyDescent="0.25">
      <c r="A192" s="99"/>
      <c r="B192" s="99"/>
      <c r="C192" s="76"/>
      <c r="D192" s="99"/>
      <c r="E192" s="99"/>
      <c r="F192" s="99"/>
      <c r="G192" s="30"/>
      <c r="H192" s="30"/>
      <c r="I192" s="30"/>
    </row>
    <row r="193" spans="1:9" ht="25.35" customHeight="1" x14ac:dyDescent="0.25">
      <c r="A193" s="99"/>
      <c r="B193" s="99"/>
      <c r="C193" s="76"/>
      <c r="D193" s="99"/>
      <c r="E193" s="99"/>
      <c r="F193" s="99"/>
      <c r="G193" s="30"/>
      <c r="H193" s="30"/>
      <c r="I193" s="30"/>
    </row>
    <row r="194" spans="1:9" ht="25.35" customHeight="1" x14ac:dyDescent="0.25">
      <c r="A194" s="99"/>
      <c r="B194" s="99"/>
      <c r="C194" s="76"/>
      <c r="D194" s="99"/>
      <c r="E194" s="99"/>
      <c r="F194" s="99"/>
      <c r="G194" s="30"/>
      <c r="H194" s="30"/>
      <c r="I194" s="30"/>
    </row>
    <row r="195" spans="1:9" ht="25.35" customHeight="1" x14ac:dyDescent="0.25">
      <c r="A195" s="99"/>
      <c r="B195" s="99"/>
      <c r="C195" s="76"/>
      <c r="D195" s="99"/>
      <c r="E195" s="99"/>
      <c r="F195" s="99"/>
      <c r="G195" s="30"/>
      <c r="H195" s="30"/>
      <c r="I195" s="30"/>
    </row>
    <row r="196" spans="1:9" ht="25.35" customHeight="1" x14ac:dyDescent="0.25">
      <c r="A196" s="99"/>
      <c r="B196" s="99"/>
      <c r="C196" s="76"/>
      <c r="D196" s="99"/>
      <c r="E196" s="99"/>
      <c r="F196" s="99"/>
      <c r="G196" s="30"/>
      <c r="H196" s="30"/>
      <c r="I196" s="30"/>
    </row>
    <row r="197" spans="1:9" ht="25.35" customHeight="1" x14ac:dyDescent="0.25">
      <c r="A197" s="99"/>
      <c r="B197" s="99"/>
      <c r="C197" s="76"/>
      <c r="D197" s="99"/>
      <c r="E197" s="99"/>
      <c r="F197" s="99"/>
      <c r="G197" s="30"/>
      <c r="H197" s="30"/>
      <c r="I197" s="30"/>
    </row>
    <row r="198" spans="1:9" ht="25.35" customHeight="1" x14ac:dyDescent="0.25">
      <c r="A198" s="99"/>
      <c r="B198" s="99"/>
      <c r="C198" s="76"/>
      <c r="D198" s="99"/>
      <c r="E198" s="99"/>
      <c r="F198" s="99"/>
      <c r="G198" s="30"/>
      <c r="H198" s="30"/>
      <c r="I198" s="30"/>
    </row>
    <row r="199" spans="1:9" ht="25.35" customHeight="1" x14ac:dyDescent="0.25">
      <c r="A199" s="99"/>
      <c r="B199" s="99"/>
      <c r="C199" s="76"/>
      <c r="D199" s="99"/>
      <c r="E199" s="99"/>
      <c r="F199" s="99"/>
      <c r="G199" s="30"/>
      <c r="H199" s="30"/>
      <c r="I199" s="30"/>
    </row>
    <row r="200" spans="1:9" ht="25.35" customHeight="1" x14ac:dyDescent="0.25">
      <c r="A200" s="99"/>
      <c r="B200" s="99"/>
      <c r="C200" s="76"/>
      <c r="D200" s="99"/>
      <c r="E200" s="99"/>
      <c r="F200" s="99"/>
      <c r="G200" s="30"/>
      <c r="H200" s="30"/>
      <c r="I200" s="30"/>
    </row>
    <row r="201" spans="1:9" ht="25.35" customHeight="1" x14ac:dyDescent="0.25">
      <c r="A201" s="99"/>
      <c r="B201" s="99"/>
      <c r="C201" s="76"/>
      <c r="D201" s="99"/>
      <c r="E201" s="99"/>
      <c r="F201" s="99"/>
      <c r="G201" s="30"/>
      <c r="H201" s="30"/>
      <c r="I201" s="30"/>
    </row>
    <row r="202" spans="1:9" ht="25.35" customHeight="1" x14ac:dyDescent="0.25">
      <c r="A202" s="99"/>
      <c r="B202" s="99"/>
      <c r="C202" s="76"/>
      <c r="D202" s="99"/>
      <c r="E202" s="99"/>
      <c r="F202" s="99"/>
      <c r="G202" s="30"/>
      <c r="H202" s="30"/>
      <c r="I202" s="30"/>
    </row>
    <row r="203" spans="1:9" ht="25.35" customHeight="1" x14ac:dyDescent="0.25">
      <c r="A203" s="99"/>
      <c r="B203" s="99"/>
      <c r="C203" s="76"/>
      <c r="D203" s="99"/>
      <c r="E203" s="99"/>
      <c r="F203" s="99"/>
      <c r="G203" s="30"/>
      <c r="H203" s="30"/>
      <c r="I203" s="30"/>
    </row>
    <row r="204" spans="1:9" ht="25.35" customHeight="1" x14ac:dyDescent="0.25">
      <c r="A204" s="99"/>
      <c r="B204" s="99"/>
      <c r="C204" s="76"/>
      <c r="D204" s="99"/>
      <c r="E204" s="99"/>
      <c r="F204" s="99"/>
      <c r="G204" s="30"/>
      <c r="H204" s="30"/>
      <c r="I204" s="30"/>
    </row>
    <row r="205" spans="1:9" ht="25.35" customHeight="1" x14ac:dyDescent="0.25">
      <c r="A205" s="99"/>
      <c r="B205" s="99"/>
      <c r="C205" s="76"/>
      <c r="D205" s="99"/>
      <c r="E205" s="99"/>
      <c r="F205" s="99"/>
      <c r="G205" s="30"/>
      <c r="H205" s="30"/>
      <c r="I205" s="30"/>
    </row>
    <row r="206" spans="1:9" ht="25.35" customHeight="1" x14ac:dyDescent="0.25">
      <c r="A206" s="99"/>
      <c r="B206" s="99"/>
      <c r="C206" s="76"/>
      <c r="D206" s="99"/>
      <c r="E206" s="99"/>
      <c r="F206" s="99"/>
      <c r="G206" s="30"/>
      <c r="H206" s="30"/>
      <c r="I206" s="30"/>
    </row>
    <row r="207" spans="1:9" ht="25.35" customHeight="1" x14ac:dyDescent="0.25">
      <c r="A207" s="99"/>
      <c r="B207" s="99"/>
      <c r="C207" s="76"/>
      <c r="D207" s="99"/>
      <c r="E207" s="99"/>
      <c r="F207" s="99"/>
      <c r="G207" s="30"/>
      <c r="H207" s="30"/>
      <c r="I207" s="30"/>
    </row>
    <row r="208" spans="1:9" ht="25.35" customHeight="1" x14ac:dyDescent="0.25">
      <c r="A208" s="100" t="str">
        <f xml:space="preserve"> "Task "&amp;$B$185&amp;" Total ="</f>
        <v>Task  Total =</v>
      </c>
      <c r="B208" s="100"/>
      <c r="C208" s="100"/>
      <c r="D208" s="100"/>
      <c r="E208" s="100"/>
      <c r="F208" s="100"/>
      <c r="G208" s="15">
        <f>SUMIF($A$188:$A$207,$A$11,$G$188:$G$207)+SUMIF($A$188:$A$207,$A$12,$G$188:$G$207)+SUMIF($A$188:$A$207,$A$13,$G$188:$G$207)+SUMIF($A$188:$A$207,$A$14,$G$188:$G$207)+SUMIF($A$188:$A$207,$A$15,$G$188:$G$207)+SUMIF($A$188:$A$207,$A$16,$G$188:$G$207)+SUMIF($A$188:$A$207,$A$17,$G$188:$G$207)+SUMIF($A$188:$A$207,$A$18,$G$188:$G$207)+SUMIF($A$188:$A$207,$A$19,$G$188:$G$207)+SUMIF($A$188:$A$207,$A$20,$G$188:$G$207)+SUMIF($A$188:$A$207,$A$21,$G$188:$G$207)</f>
        <v>0</v>
      </c>
      <c r="H208" s="15">
        <f>SUMIF($A$188:$A$207,$A$11,$H$188:$H$207)+SUMIF($A$188:$A$207,$A$12,$H$188:$H$207)+SUMIF($A$188:$A$207,$A$13,$H$188:$H$207)+SUMIF($A$188:$A$207,$A$14,$H$188:$H$207)+SUMIF($A$188:$A$207,$A$15,$H$188:$H$207)+SUMIF($A$188:$A$207,$A$16,$H$188:$H$207)+SUMIF($A$188:$A$207,$A$17,$H$188:$H$207)+SUMIF($A$188:$A$207,$A$18,$H$188:$H$207)+SUMIF($A$188:$A$207,$A$19,$H$188:$H$207)+SUMIF($A$188:$A$207,$A$20,$H$188:$H$207)+SUMIF($A$188:$A$207,$A$21,$H$188:$H$207)</f>
        <v>0</v>
      </c>
      <c r="I208" s="15">
        <f>SUMIF($A$188:$A$207,$A$11,$I$188:$I$207)+SUMIF($A$188:$A$207,$A$12,$I$188:$I$207)+SUMIF($A$188:$A$207,$A$13,$I$188:$I$207)+SUMIF($A$188:$A$207,$A$14,$I$188:$I$207)+SUMIF($A$188:$A$207,$A$15,$I$188:$I$207)+SUMIF($A$188:$A$207,$A$16,$I$188:$I$207)+SUMIF($A$188:$A$207,$A$17,$I$188:$I$207)+SUMIF($A$188:$A$207,$A$18,$I$188:$I$207)+SUMIF($A$188:$A$207,$A$19,$I$188:$I$207)+SUMIF($A$188:$A$207,$A$20,$I$188:$I$207)+SUMIF($A$188:$A$207,$A$21,$I$188:$I$207)</f>
        <v>0</v>
      </c>
    </row>
    <row r="209" spans="1:9" ht="28.7" customHeight="1" x14ac:dyDescent="0.25">
      <c r="A209" s="83" t="str">
        <f>$A$41</f>
        <v>Task No.:</v>
      </c>
      <c r="B209" s="101"/>
      <c r="C209" s="101"/>
      <c r="D209" s="83" t="str">
        <f>$D$41</f>
        <v>Task Title:</v>
      </c>
      <c r="E209" s="101"/>
      <c r="F209" s="101"/>
      <c r="G209" s="101"/>
      <c r="H209" s="101"/>
      <c r="I209" s="101"/>
    </row>
    <row r="210" spans="1:9" ht="28.7" customHeight="1" x14ac:dyDescent="0.25">
      <c r="A210" s="105" t="str">
        <f>$A$42</f>
        <v>Budget Category</v>
      </c>
      <c r="B210" s="107"/>
      <c r="C210" s="111" t="str">
        <f>$C$42</f>
        <v>Source of Cash Match or In-Kind Match</v>
      </c>
      <c r="D210" s="105" t="str">
        <f>$D$42</f>
        <v>Brief Description of Work</v>
      </c>
      <c r="E210" s="106"/>
      <c r="F210" s="107"/>
      <c r="G210" s="102" t="str">
        <f>$G$42</f>
        <v>Proposed Annual Grant-Funded Budget</v>
      </c>
      <c r="H210" s="103"/>
      <c r="I210" s="104"/>
    </row>
    <row r="211" spans="1:9" s="8" customFormat="1" ht="32.25" customHeight="1" x14ac:dyDescent="0.25">
      <c r="A211" s="108"/>
      <c r="B211" s="110"/>
      <c r="C211" s="112"/>
      <c r="D211" s="108"/>
      <c r="E211" s="109"/>
      <c r="F211" s="110"/>
      <c r="G211" s="28" t="str">
        <f>$G$43</f>
        <v>Year 1             (7/1 - 6/30)</v>
      </c>
      <c r="H211" s="28" t="str">
        <f>$H$43</f>
        <v>Year 2             (7/1 - 6/30)</v>
      </c>
      <c r="I211" s="28" t="str">
        <f>$I$43</f>
        <v>Year 3            (7/1 - 6/30)</v>
      </c>
    </row>
    <row r="212" spans="1:9" ht="25.35" customHeight="1" x14ac:dyDescent="0.25">
      <c r="A212" s="99"/>
      <c r="B212" s="99"/>
      <c r="C212" s="76"/>
      <c r="D212" s="99"/>
      <c r="E212" s="99"/>
      <c r="F212" s="99"/>
      <c r="G212" s="30"/>
      <c r="H212" s="30"/>
      <c r="I212" s="30"/>
    </row>
    <row r="213" spans="1:9" ht="25.35" customHeight="1" x14ac:dyDescent="0.25">
      <c r="A213" s="99"/>
      <c r="B213" s="99"/>
      <c r="C213" s="76"/>
      <c r="D213" s="99"/>
      <c r="E213" s="99"/>
      <c r="F213" s="99"/>
      <c r="G213" s="30"/>
      <c r="H213" s="30"/>
      <c r="I213" s="30"/>
    </row>
    <row r="214" spans="1:9" ht="25.35" customHeight="1" x14ac:dyDescent="0.25">
      <c r="A214" s="99"/>
      <c r="B214" s="99"/>
      <c r="C214" s="76"/>
      <c r="D214" s="99"/>
      <c r="E214" s="99"/>
      <c r="F214" s="99"/>
      <c r="G214" s="30"/>
      <c r="H214" s="30"/>
      <c r="I214" s="30"/>
    </row>
    <row r="215" spans="1:9" ht="25.35" customHeight="1" x14ac:dyDescent="0.25">
      <c r="A215" s="99"/>
      <c r="B215" s="99"/>
      <c r="C215" s="76"/>
      <c r="D215" s="99"/>
      <c r="E215" s="99"/>
      <c r="F215" s="99"/>
      <c r="G215" s="30"/>
      <c r="H215" s="30"/>
      <c r="I215" s="30"/>
    </row>
    <row r="216" spans="1:9" ht="25.35" customHeight="1" x14ac:dyDescent="0.25">
      <c r="A216" s="99"/>
      <c r="B216" s="99"/>
      <c r="C216" s="76"/>
      <c r="D216" s="99"/>
      <c r="E216" s="99"/>
      <c r="F216" s="99"/>
      <c r="G216" s="30"/>
      <c r="H216" s="30"/>
      <c r="I216" s="30"/>
    </row>
    <row r="217" spans="1:9" ht="25.35" customHeight="1" x14ac:dyDescent="0.25">
      <c r="A217" s="99"/>
      <c r="B217" s="99"/>
      <c r="C217" s="76"/>
      <c r="D217" s="99"/>
      <c r="E217" s="99"/>
      <c r="F217" s="99"/>
      <c r="G217" s="30"/>
      <c r="H217" s="30"/>
      <c r="I217" s="30"/>
    </row>
    <row r="218" spans="1:9" ht="25.35" customHeight="1" x14ac:dyDescent="0.25">
      <c r="A218" s="99"/>
      <c r="B218" s="99"/>
      <c r="C218" s="76"/>
      <c r="D218" s="99"/>
      <c r="E218" s="99"/>
      <c r="F218" s="99"/>
      <c r="G218" s="30"/>
      <c r="H218" s="30"/>
      <c r="I218" s="30"/>
    </row>
    <row r="219" spans="1:9" ht="25.35" customHeight="1" x14ac:dyDescent="0.25">
      <c r="A219" s="99"/>
      <c r="B219" s="99"/>
      <c r="C219" s="76"/>
      <c r="D219" s="99"/>
      <c r="E219" s="99"/>
      <c r="F219" s="99"/>
      <c r="G219" s="30"/>
      <c r="H219" s="30"/>
      <c r="I219" s="30"/>
    </row>
    <row r="220" spans="1:9" ht="25.35" customHeight="1" x14ac:dyDescent="0.25">
      <c r="A220" s="99"/>
      <c r="B220" s="99"/>
      <c r="C220" s="76"/>
      <c r="D220" s="99"/>
      <c r="E220" s="99"/>
      <c r="F220" s="99"/>
      <c r="G220" s="30"/>
      <c r="H220" s="30"/>
      <c r="I220" s="30"/>
    </row>
    <row r="221" spans="1:9" ht="25.35" customHeight="1" x14ac:dyDescent="0.25">
      <c r="A221" s="99"/>
      <c r="B221" s="99"/>
      <c r="C221" s="76"/>
      <c r="D221" s="99"/>
      <c r="E221" s="99"/>
      <c r="F221" s="99"/>
      <c r="G221" s="30"/>
      <c r="H221" s="30"/>
      <c r="I221" s="30"/>
    </row>
    <row r="222" spans="1:9" ht="25.35" customHeight="1" x14ac:dyDescent="0.25">
      <c r="A222" s="99"/>
      <c r="B222" s="99"/>
      <c r="C222" s="76"/>
      <c r="D222" s="99"/>
      <c r="E222" s="99"/>
      <c r="F222" s="99"/>
      <c r="G222" s="30"/>
      <c r="H222" s="30"/>
      <c r="I222" s="30"/>
    </row>
    <row r="223" spans="1:9" ht="25.35" customHeight="1" x14ac:dyDescent="0.25">
      <c r="A223" s="99"/>
      <c r="B223" s="99"/>
      <c r="C223" s="76"/>
      <c r="D223" s="99"/>
      <c r="E223" s="99"/>
      <c r="F223" s="99"/>
      <c r="G223" s="30"/>
      <c r="H223" s="30"/>
      <c r="I223" s="30"/>
    </row>
    <row r="224" spans="1:9" ht="25.35" customHeight="1" x14ac:dyDescent="0.25">
      <c r="A224" s="99"/>
      <c r="B224" s="99"/>
      <c r="C224" s="76"/>
      <c r="D224" s="99"/>
      <c r="E224" s="99"/>
      <c r="F224" s="99"/>
      <c r="G224" s="30"/>
      <c r="H224" s="30"/>
      <c r="I224" s="30"/>
    </row>
    <row r="225" spans="1:9" ht="25.35" customHeight="1" x14ac:dyDescent="0.25">
      <c r="A225" s="99"/>
      <c r="B225" s="99"/>
      <c r="C225" s="76"/>
      <c r="D225" s="99"/>
      <c r="E225" s="99"/>
      <c r="F225" s="99"/>
      <c r="G225" s="30"/>
      <c r="H225" s="30"/>
      <c r="I225" s="30"/>
    </row>
    <row r="226" spans="1:9" ht="25.35" customHeight="1" x14ac:dyDescent="0.25">
      <c r="A226" s="99"/>
      <c r="B226" s="99"/>
      <c r="C226" s="76"/>
      <c r="D226" s="99"/>
      <c r="E226" s="99"/>
      <c r="F226" s="99"/>
      <c r="G226" s="30"/>
      <c r="H226" s="30"/>
      <c r="I226" s="30"/>
    </row>
    <row r="227" spans="1:9" ht="25.35" customHeight="1" x14ac:dyDescent="0.25">
      <c r="A227" s="99"/>
      <c r="B227" s="99"/>
      <c r="C227" s="76"/>
      <c r="D227" s="99"/>
      <c r="E227" s="99"/>
      <c r="F227" s="99"/>
      <c r="G227" s="30"/>
      <c r="H227" s="30"/>
      <c r="I227" s="30"/>
    </row>
    <row r="228" spans="1:9" ht="25.35" customHeight="1" x14ac:dyDescent="0.25">
      <c r="A228" s="99"/>
      <c r="B228" s="99"/>
      <c r="C228" s="76"/>
      <c r="D228" s="99"/>
      <c r="E228" s="99"/>
      <c r="F228" s="99"/>
      <c r="G228" s="30"/>
      <c r="H228" s="30"/>
      <c r="I228" s="30"/>
    </row>
    <row r="229" spans="1:9" ht="25.35" customHeight="1" x14ac:dyDescent="0.25">
      <c r="A229" s="99"/>
      <c r="B229" s="99"/>
      <c r="C229" s="76"/>
      <c r="D229" s="99"/>
      <c r="E229" s="99"/>
      <c r="F229" s="99"/>
      <c r="G229" s="30"/>
      <c r="H229" s="30"/>
      <c r="I229" s="30"/>
    </row>
    <row r="230" spans="1:9" ht="25.35" customHeight="1" x14ac:dyDescent="0.25">
      <c r="A230" s="99"/>
      <c r="B230" s="99"/>
      <c r="C230" s="76"/>
      <c r="D230" s="99"/>
      <c r="E230" s="99"/>
      <c r="F230" s="99"/>
      <c r="G230" s="30"/>
      <c r="H230" s="30"/>
      <c r="I230" s="30"/>
    </row>
    <row r="231" spans="1:9" ht="25.35" customHeight="1" x14ac:dyDescent="0.25">
      <c r="A231" s="99"/>
      <c r="B231" s="99"/>
      <c r="C231" s="76"/>
      <c r="D231" s="99"/>
      <c r="E231" s="99"/>
      <c r="F231" s="99"/>
      <c r="G231" s="30"/>
      <c r="H231" s="30"/>
      <c r="I231" s="30"/>
    </row>
    <row r="232" spans="1:9" ht="25.35" customHeight="1" x14ac:dyDescent="0.25">
      <c r="A232" s="100" t="str">
        <f xml:space="preserve"> "Task "&amp;$B$209&amp;" Total ="</f>
        <v>Task  Total =</v>
      </c>
      <c r="B232" s="100"/>
      <c r="C232" s="100"/>
      <c r="D232" s="100"/>
      <c r="E232" s="100"/>
      <c r="F232" s="100"/>
      <c r="G232" s="15">
        <f>SUMIF($A$212:$A$231,$A$11,$G$212:$G$231)+SUMIF($A$212:$A$231,$A$12,$G$212:$G$231)+SUMIF($A$212:$A$231,$A$13,$G$212:$G$231)+SUMIF($A$212:$A$231,$A$14,$G$212:$G$231)+SUMIF($A$212:$A$231,$A$15,$G$212:$G$231)+SUMIF($A$212:$A$231,$A$16,$G$212:$G$231)+SUMIF($A$212:$A$231,$A$17,$G$212:$G$231)+SUMIF($A$212:$A$231,$A$18,$G$212:$G$231)+SUMIF($A$212:$A$231,$A$19,$G$212:$G$231)+SUMIF($A$212:$A$231,$A$20,$G$212:$G$231)+SUMIF($A$212:$A$231,$A$21,$G$212:$G$231)</f>
        <v>0</v>
      </c>
      <c r="H232" s="15">
        <f>SUMIF($A$212:$A$231,$A$11,$H$212:$H$231)+SUMIF($A$212:$A$231,$A$12,$H$212:$H$231)+SUMIF($A$212:$A$231,$A$13,$H$212:$H$231)+SUMIF($A$212:$A$231,$A$14,$H$212:$H$231)+SUMIF($A$212:$A$231,$A$15,$H$212:$H$231)+SUMIF($A$212:$A$231,$A$16,$H$212:$H$231)+SUMIF($A$212:$A$231,$A$17,$H$212:$H$231)+SUMIF($A$212:$A$231,$A$18,$H$212:$H$231)+SUMIF($A$212:$A$231,$A$19,$H$212:$H$231)+SUMIF($A$212:$A$231,$A$20,$H$212:$H$231)+SUMIF($A$212:$A$231,$A$21,$H$212:$H$231)</f>
        <v>0</v>
      </c>
      <c r="I232" s="15">
        <f>SUMIF($A$212:$A$231,$A$11,$I$212:$I$231)+SUMIF($A$212:$A$231,$A$12,$I$212:$I$231)+SUMIF($A$212:$A$231,$A$13,$I$212:$I$231)+SUMIF($A$212:$A$231,$A$14,$I$212:$I$231)+SUMIF($A$212:$A$231,$A$15,$I$212:$I$231)+SUMIF($A$212:$A$231,$A$16,$I$212:$I$231)+SUMIF($A$212:$A$231,$A$17,$I$212:$I$231)+SUMIF($A$212:$A$231,$A$18,$I$212:$I$231)+SUMIF($A$212:$A$231,$A$19,$I$212:$I$231)+SUMIF($A$212:$A$231,$A$20,$I$212:$I$231)+SUMIF($A$212:$A$231,$A$21,$I$212:$I$231)</f>
        <v>0</v>
      </c>
    </row>
    <row r="233" spans="1:9" ht="28.7" customHeight="1" x14ac:dyDescent="0.25">
      <c r="A233" s="83" t="str">
        <f>$A$41</f>
        <v>Task No.:</v>
      </c>
      <c r="B233" s="101"/>
      <c r="C233" s="101"/>
      <c r="D233" s="83" t="str">
        <f>$D$41</f>
        <v>Task Title:</v>
      </c>
      <c r="E233" s="101"/>
      <c r="F233" s="101"/>
      <c r="G233" s="101"/>
      <c r="H233" s="101"/>
      <c r="I233" s="101"/>
    </row>
    <row r="234" spans="1:9" ht="28.7" customHeight="1" x14ac:dyDescent="0.25">
      <c r="A234" s="105" t="str">
        <f>$A$42</f>
        <v>Budget Category</v>
      </c>
      <c r="B234" s="107"/>
      <c r="C234" s="111" t="str">
        <f>$C$42</f>
        <v>Source of Cash Match or In-Kind Match</v>
      </c>
      <c r="D234" s="105" t="str">
        <f>$D$42</f>
        <v>Brief Description of Work</v>
      </c>
      <c r="E234" s="106"/>
      <c r="F234" s="107"/>
      <c r="G234" s="102" t="str">
        <f>$G$42</f>
        <v>Proposed Annual Grant-Funded Budget</v>
      </c>
      <c r="H234" s="103"/>
      <c r="I234" s="104"/>
    </row>
    <row r="235" spans="1:9" s="8" customFormat="1" ht="32.25" customHeight="1" x14ac:dyDescent="0.25">
      <c r="A235" s="108"/>
      <c r="B235" s="110"/>
      <c r="C235" s="112"/>
      <c r="D235" s="108"/>
      <c r="E235" s="109"/>
      <c r="F235" s="110"/>
      <c r="G235" s="28" t="str">
        <f>$G$43</f>
        <v>Year 1             (7/1 - 6/30)</v>
      </c>
      <c r="H235" s="28" t="str">
        <f>$H$43</f>
        <v>Year 2             (7/1 - 6/30)</v>
      </c>
      <c r="I235" s="28" t="str">
        <f>$I$43</f>
        <v>Year 3            (7/1 - 6/30)</v>
      </c>
    </row>
    <row r="236" spans="1:9" ht="25.35" customHeight="1" x14ac:dyDescent="0.25">
      <c r="A236" s="99"/>
      <c r="B236" s="99"/>
      <c r="C236" s="76"/>
      <c r="D236" s="99"/>
      <c r="E236" s="99"/>
      <c r="F236" s="99"/>
      <c r="G236" s="30"/>
      <c r="H236" s="30"/>
      <c r="I236" s="30"/>
    </row>
    <row r="237" spans="1:9" ht="25.35" customHeight="1" x14ac:dyDescent="0.25">
      <c r="A237" s="99"/>
      <c r="B237" s="99"/>
      <c r="C237" s="76"/>
      <c r="D237" s="99"/>
      <c r="E237" s="99"/>
      <c r="F237" s="99"/>
      <c r="G237" s="30"/>
      <c r="H237" s="30"/>
      <c r="I237" s="30"/>
    </row>
    <row r="238" spans="1:9" ht="25.35" customHeight="1" x14ac:dyDescent="0.25">
      <c r="A238" s="99"/>
      <c r="B238" s="99"/>
      <c r="C238" s="76"/>
      <c r="D238" s="99"/>
      <c r="E238" s="99"/>
      <c r="F238" s="99"/>
      <c r="G238" s="30"/>
      <c r="H238" s="30"/>
      <c r="I238" s="30"/>
    </row>
    <row r="239" spans="1:9" ht="25.35" customHeight="1" x14ac:dyDescent="0.25">
      <c r="A239" s="99"/>
      <c r="B239" s="99"/>
      <c r="C239" s="76"/>
      <c r="D239" s="99"/>
      <c r="E239" s="99"/>
      <c r="F239" s="99"/>
      <c r="G239" s="30"/>
      <c r="H239" s="30"/>
      <c r="I239" s="30"/>
    </row>
    <row r="240" spans="1:9" ht="25.35" customHeight="1" x14ac:dyDescent="0.25">
      <c r="A240" s="99"/>
      <c r="B240" s="99"/>
      <c r="C240" s="76"/>
      <c r="D240" s="99"/>
      <c r="E240" s="99"/>
      <c r="F240" s="99"/>
      <c r="G240" s="30"/>
      <c r="H240" s="30"/>
      <c r="I240" s="30"/>
    </row>
    <row r="241" spans="1:9" ht="25.35" customHeight="1" x14ac:dyDescent="0.25">
      <c r="A241" s="99"/>
      <c r="B241" s="99"/>
      <c r="C241" s="76"/>
      <c r="D241" s="99"/>
      <c r="E241" s="99"/>
      <c r="F241" s="99"/>
      <c r="G241" s="30"/>
      <c r="H241" s="30"/>
      <c r="I241" s="30"/>
    </row>
    <row r="242" spans="1:9" ht="25.35" customHeight="1" x14ac:dyDescent="0.25">
      <c r="A242" s="99"/>
      <c r="B242" s="99"/>
      <c r="C242" s="76"/>
      <c r="D242" s="99"/>
      <c r="E242" s="99"/>
      <c r="F242" s="99"/>
      <c r="G242" s="30"/>
      <c r="H242" s="30"/>
      <c r="I242" s="30"/>
    </row>
    <row r="243" spans="1:9" ht="25.35" customHeight="1" x14ac:dyDescent="0.25">
      <c r="A243" s="99"/>
      <c r="B243" s="99"/>
      <c r="C243" s="76"/>
      <c r="D243" s="99"/>
      <c r="E243" s="99"/>
      <c r="F243" s="99"/>
      <c r="G243" s="30"/>
      <c r="H243" s="30"/>
      <c r="I243" s="30"/>
    </row>
    <row r="244" spans="1:9" ht="25.35" customHeight="1" x14ac:dyDescent="0.25">
      <c r="A244" s="99"/>
      <c r="B244" s="99"/>
      <c r="C244" s="76"/>
      <c r="D244" s="99"/>
      <c r="E244" s="99"/>
      <c r="F244" s="99"/>
      <c r="G244" s="30"/>
      <c r="H244" s="30"/>
      <c r="I244" s="30"/>
    </row>
    <row r="245" spans="1:9" ht="25.35" customHeight="1" x14ac:dyDescent="0.25">
      <c r="A245" s="99"/>
      <c r="B245" s="99"/>
      <c r="C245" s="76"/>
      <c r="D245" s="99"/>
      <c r="E245" s="99"/>
      <c r="F245" s="99"/>
      <c r="G245" s="30"/>
      <c r="H245" s="30"/>
      <c r="I245" s="30"/>
    </row>
    <row r="246" spans="1:9" ht="25.35" customHeight="1" x14ac:dyDescent="0.25">
      <c r="A246" s="99"/>
      <c r="B246" s="99"/>
      <c r="C246" s="76"/>
      <c r="D246" s="99"/>
      <c r="E246" s="99"/>
      <c r="F246" s="99"/>
      <c r="G246" s="30"/>
      <c r="H246" s="30"/>
      <c r="I246" s="30"/>
    </row>
    <row r="247" spans="1:9" ht="25.35" customHeight="1" x14ac:dyDescent="0.25">
      <c r="A247" s="99"/>
      <c r="B247" s="99"/>
      <c r="C247" s="76"/>
      <c r="D247" s="99"/>
      <c r="E247" s="99"/>
      <c r="F247" s="99"/>
      <c r="G247" s="30"/>
      <c r="H247" s="30"/>
      <c r="I247" s="30"/>
    </row>
    <row r="248" spans="1:9" ht="25.35" customHeight="1" x14ac:dyDescent="0.25">
      <c r="A248" s="99"/>
      <c r="B248" s="99"/>
      <c r="C248" s="76"/>
      <c r="D248" s="99"/>
      <c r="E248" s="99"/>
      <c r="F248" s="99"/>
      <c r="G248" s="30"/>
      <c r="H248" s="30"/>
      <c r="I248" s="30"/>
    </row>
    <row r="249" spans="1:9" ht="25.35" customHeight="1" x14ac:dyDescent="0.25">
      <c r="A249" s="99"/>
      <c r="B249" s="99"/>
      <c r="C249" s="76"/>
      <c r="D249" s="99"/>
      <c r="E249" s="99"/>
      <c r="F249" s="99"/>
      <c r="G249" s="30"/>
      <c r="H249" s="30"/>
      <c r="I249" s="30"/>
    </row>
    <row r="250" spans="1:9" ht="25.35" customHeight="1" x14ac:dyDescent="0.25">
      <c r="A250" s="99"/>
      <c r="B250" s="99"/>
      <c r="C250" s="76"/>
      <c r="D250" s="99"/>
      <c r="E250" s="99"/>
      <c r="F250" s="99"/>
      <c r="G250" s="30"/>
      <c r="H250" s="30"/>
      <c r="I250" s="30"/>
    </row>
    <row r="251" spans="1:9" ht="25.35" customHeight="1" x14ac:dyDescent="0.25">
      <c r="A251" s="99"/>
      <c r="B251" s="99"/>
      <c r="C251" s="76"/>
      <c r="D251" s="99"/>
      <c r="E251" s="99"/>
      <c r="F251" s="99"/>
      <c r="G251" s="30"/>
      <c r="H251" s="30"/>
      <c r="I251" s="30"/>
    </row>
    <row r="252" spans="1:9" ht="25.35" customHeight="1" x14ac:dyDescent="0.25">
      <c r="A252" s="99"/>
      <c r="B252" s="99"/>
      <c r="C252" s="76"/>
      <c r="D252" s="99"/>
      <c r="E252" s="99"/>
      <c r="F252" s="99"/>
      <c r="G252" s="30"/>
      <c r="H252" s="30"/>
      <c r="I252" s="30"/>
    </row>
    <row r="253" spans="1:9" ht="25.35" customHeight="1" x14ac:dyDescent="0.25">
      <c r="A253" s="99"/>
      <c r="B253" s="99"/>
      <c r="C253" s="76"/>
      <c r="D253" s="99"/>
      <c r="E253" s="99"/>
      <c r="F253" s="99"/>
      <c r="G253" s="30"/>
      <c r="H253" s="30"/>
      <c r="I253" s="30"/>
    </row>
    <row r="254" spans="1:9" ht="25.35" customHeight="1" x14ac:dyDescent="0.25">
      <c r="A254" s="99"/>
      <c r="B254" s="99"/>
      <c r="C254" s="76"/>
      <c r="D254" s="99"/>
      <c r="E254" s="99"/>
      <c r="F254" s="99"/>
      <c r="G254" s="30"/>
      <c r="H254" s="30"/>
      <c r="I254" s="30"/>
    </row>
    <row r="255" spans="1:9" ht="25.35" customHeight="1" x14ac:dyDescent="0.25">
      <c r="A255" s="99"/>
      <c r="B255" s="99"/>
      <c r="C255" s="76"/>
      <c r="D255" s="99"/>
      <c r="E255" s="99"/>
      <c r="F255" s="99"/>
      <c r="G255" s="30"/>
      <c r="H255" s="30"/>
      <c r="I255" s="30"/>
    </row>
    <row r="256" spans="1:9" ht="25.35" customHeight="1" x14ac:dyDescent="0.25">
      <c r="A256" s="100" t="str">
        <f xml:space="preserve"> "Task "&amp;$B$233&amp;" Total ="</f>
        <v>Task  Total =</v>
      </c>
      <c r="B256" s="100"/>
      <c r="C256" s="100"/>
      <c r="D256" s="100"/>
      <c r="E256" s="100"/>
      <c r="F256" s="100"/>
      <c r="G256" s="15">
        <f>SUMIF($A$236:$A$255,$A$11,$G$236:$G$255)+SUMIF($A$236:$A$255,$A$12,$G$236:$G$255)+SUMIF($A$236:$A$255,$A$13,$G$236:$G$255)+SUMIF($A$236:$A$255,$A$14,$G$236:$G$255)+SUMIF($A$236:$A$255,$A$15,$G$236:$G$255)+SUMIF($A$236:$A$255,$A$16,$G$236:$G$255)+SUMIF($A$236:$A$255,$A$17,$G$236:$G$255)+SUMIF($A$236:$A$255,$A$18,$G$236:$G$255)+SUMIF($A$236:$A$255,$A$19,$G$236:$G$255)+SUMIF($A$236:$A$255,$A$20,$G$236:$G$255)+SUMIF($A$236:$A$255,$A$21,$G$236:$G$255)</f>
        <v>0</v>
      </c>
      <c r="H256" s="15">
        <f>SUMIF($A$236:$A$255,$A$11,$H$236:$H$255)+SUMIF($A$236:$A$255,$A$12,$H$236:$H$255)+SUMIF($A$236:$A$255,$A$13,$H$236:$H$255)+SUMIF($A$236:$A$255,$A$14,$H$236:$H$255)+SUMIF($A$236:$A$255,$A$15,$H$236:$H$255)+SUMIF($A$236:$A$255,$A$16,$H$236:$H$255)+SUMIF($A$236:$A$255,$A$17,$H$236:$H$255)+SUMIF($A$236:$A$255,$A$18,$H$236:$H$255)+SUMIF($A$236:$A$255,$A$19,$H$236:$H$255)+SUMIF($A$236:$A$255,$A$20,$H$236:$H$255)+SUMIF($A$236:$A$255,$A$21,$H$236:$H$255)</f>
        <v>0</v>
      </c>
      <c r="I256" s="15">
        <f>SUMIF($A$236:$A$255,$A$11,$I$236:$I$255)+SUMIF($A$236:$A$255,$A$12,$I$236:$I$255)+SUMIF($A$236:$A$255,$A$13,$I$236:$I$255)+SUMIF($A$236:$A$255,$A$14,$I$236:$I$255)+SUMIF($A$236:$A$255,$A$15,$I$236:$I$255)+SUMIF($A$236:$A$255,$A$16,$I$236:$I$255)+SUMIF($A$236:$A$255,$A$17,$I$236:$I$255)+SUMIF($A$236:$A$255,$A$18,$I$236:$I$255)+SUMIF($A$236:$A$255,$A$19,$I$236:$I$255)+SUMIF($A$236:$A$255,$A$20,$I$236:$I$255)+SUMIF($A$236:$A$255,$A$21,$I$236:$I$255)</f>
        <v>0</v>
      </c>
    </row>
    <row r="257" spans="1:9" ht="28.7" customHeight="1" x14ac:dyDescent="0.25">
      <c r="A257" s="83" t="str">
        <f>$A$41</f>
        <v>Task No.:</v>
      </c>
      <c r="B257" s="101"/>
      <c r="C257" s="101"/>
      <c r="D257" s="83" t="str">
        <f>$D$41</f>
        <v>Task Title:</v>
      </c>
      <c r="E257" s="101"/>
      <c r="F257" s="101"/>
      <c r="G257" s="101"/>
      <c r="H257" s="101"/>
      <c r="I257" s="101"/>
    </row>
    <row r="258" spans="1:9" ht="28.7" customHeight="1" x14ac:dyDescent="0.25">
      <c r="A258" s="105" t="str">
        <f>$A$42</f>
        <v>Budget Category</v>
      </c>
      <c r="B258" s="107"/>
      <c r="C258" s="111" t="str">
        <f>$C$42</f>
        <v>Source of Cash Match or In-Kind Match</v>
      </c>
      <c r="D258" s="105" t="str">
        <f>$D$42</f>
        <v>Brief Description of Work</v>
      </c>
      <c r="E258" s="106"/>
      <c r="F258" s="107"/>
      <c r="G258" s="102" t="str">
        <f>$G$42</f>
        <v>Proposed Annual Grant-Funded Budget</v>
      </c>
      <c r="H258" s="103"/>
      <c r="I258" s="104"/>
    </row>
    <row r="259" spans="1:9" s="8" customFormat="1" ht="32.25" customHeight="1" x14ac:dyDescent="0.25">
      <c r="A259" s="108"/>
      <c r="B259" s="110"/>
      <c r="C259" s="112"/>
      <c r="D259" s="108"/>
      <c r="E259" s="109"/>
      <c r="F259" s="110"/>
      <c r="G259" s="28" t="str">
        <f>$G$43</f>
        <v>Year 1             (7/1 - 6/30)</v>
      </c>
      <c r="H259" s="28" t="str">
        <f>$H$43</f>
        <v>Year 2             (7/1 - 6/30)</v>
      </c>
      <c r="I259" s="28" t="str">
        <f>$I$43</f>
        <v>Year 3            (7/1 - 6/30)</v>
      </c>
    </row>
    <row r="260" spans="1:9" ht="25.35" customHeight="1" x14ac:dyDescent="0.25">
      <c r="A260" s="99"/>
      <c r="B260" s="99"/>
      <c r="C260" s="76"/>
      <c r="D260" s="99"/>
      <c r="E260" s="99"/>
      <c r="F260" s="99"/>
      <c r="G260" s="30"/>
      <c r="H260" s="30"/>
      <c r="I260" s="30"/>
    </row>
    <row r="261" spans="1:9" ht="25.35" customHeight="1" x14ac:dyDescent="0.25">
      <c r="A261" s="99"/>
      <c r="B261" s="99"/>
      <c r="C261" s="76"/>
      <c r="D261" s="99"/>
      <c r="E261" s="99"/>
      <c r="F261" s="99"/>
      <c r="G261" s="30"/>
      <c r="H261" s="30"/>
      <c r="I261" s="30"/>
    </row>
    <row r="262" spans="1:9" ht="25.35" customHeight="1" x14ac:dyDescent="0.25">
      <c r="A262" s="99"/>
      <c r="B262" s="99"/>
      <c r="C262" s="76"/>
      <c r="D262" s="99"/>
      <c r="E262" s="99"/>
      <c r="F262" s="99"/>
      <c r="G262" s="30"/>
      <c r="H262" s="30"/>
      <c r="I262" s="30"/>
    </row>
    <row r="263" spans="1:9" ht="25.35" customHeight="1" x14ac:dyDescent="0.25">
      <c r="A263" s="99"/>
      <c r="B263" s="99"/>
      <c r="C263" s="76"/>
      <c r="D263" s="99"/>
      <c r="E263" s="99"/>
      <c r="F263" s="99"/>
      <c r="G263" s="30"/>
      <c r="H263" s="30"/>
      <c r="I263" s="30"/>
    </row>
    <row r="264" spans="1:9" ht="25.35" customHeight="1" x14ac:dyDescent="0.25">
      <c r="A264" s="99"/>
      <c r="B264" s="99"/>
      <c r="C264" s="76"/>
      <c r="D264" s="99"/>
      <c r="E264" s="99"/>
      <c r="F264" s="99"/>
      <c r="G264" s="30"/>
      <c r="H264" s="30"/>
      <c r="I264" s="30"/>
    </row>
    <row r="265" spans="1:9" ht="25.35" customHeight="1" x14ac:dyDescent="0.25">
      <c r="A265" s="99"/>
      <c r="B265" s="99"/>
      <c r="C265" s="76"/>
      <c r="D265" s="99"/>
      <c r="E265" s="99"/>
      <c r="F265" s="99"/>
      <c r="G265" s="30"/>
      <c r="H265" s="30"/>
      <c r="I265" s="30"/>
    </row>
    <row r="266" spans="1:9" ht="25.35" customHeight="1" x14ac:dyDescent="0.25">
      <c r="A266" s="99"/>
      <c r="B266" s="99"/>
      <c r="C266" s="76"/>
      <c r="D266" s="99"/>
      <c r="E266" s="99"/>
      <c r="F266" s="99"/>
      <c r="G266" s="30"/>
      <c r="H266" s="30"/>
      <c r="I266" s="30"/>
    </row>
    <row r="267" spans="1:9" ht="25.35" customHeight="1" x14ac:dyDescent="0.25">
      <c r="A267" s="99"/>
      <c r="B267" s="99"/>
      <c r="C267" s="76"/>
      <c r="D267" s="99"/>
      <c r="E267" s="99"/>
      <c r="F267" s="99"/>
      <c r="G267" s="30"/>
      <c r="H267" s="30"/>
      <c r="I267" s="30"/>
    </row>
    <row r="268" spans="1:9" ht="25.35" customHeight="1" x14ac:dyDescent="0.25">
      <c r="A268" s="99"/>
      <c r="B268" s="99"/>
      <c r="C268" s="76"/>
      <c r="D268" s="99"/>
      <c r="E268" s="99"/>
      <c r="F268" s="99"/>
      <c r="G268" s="30"/>
      <c r="H268" s="30"/>
      <c r="I268" s="30"/>
    </row>
    <row r="269" spans="1:9" ht="25.35" customHeight="1" x14ac:dyDescent="0.25">
      <c r="A269" s="99"/>
      <c r="B269" s="99"/>
      <c r="C269" s="76"/>
      <c r="D269" s="99"/>
      <c r="E269" s="99"/>
      <c r="F269" s="99"/>
      <c r="G269" s="30"/>
      <c r="H269" s="30"/>
      <c r="I269" s="30"/>
    </row>
    <row r="270" spans="1:9" ht="25.35" customHeight="1" x14ac:dyDescent="0.25">
      <c r="A270" s="99"/>
      <c r="B270" s="99"/>
      <c r="C270" s="76"/>
      <c r="D270" s="99"/>
      <c r="E270" s="99"/>
      <c r="F270" s="99"/>
      <c r="G270" s="30"/>
      <c r="H270" s="30"/>
      <c r="I270" s="30"/>
    </row>
    <row r="271" spans="1:9" ht="25.35" customHeight="1" x14ac:dyDescent="0.25">
      <c r="A271" s="99"/>
      <c r="B271" s="99"/>
      <c r="C271" s="76"/>
      <c r="D271" s="99"/>
      <c r="E271" s="99"/>
      <c r="F271" s="99"/>
      <c r="G271" s="30"/>
      <c r="H271" s="30"/>
      <c r="I271" s="30"/>
    </row>
    <row r="272" spans="1:9" ht="25.35" customHeight="1" x14ac:dyDescent="0.25">
      <c r="A272" s="99"/>
      <c r="B272" s="99"/>
      <c r="C272" s="76"/>
      <c r="D272" s="99"/>
      <c r="E272" s="99"/>
      <c r="F272" s="99"/>
      <c r="G272" s="30"/>
      <c r="H272" s="30"/>
      <c r="I272" s="30"/>
    </row>
    <row r="273" spans="1:9" ht="25.35" customHeight="1" x14ac:dyDescent="0.25">
      <c r="A273" s="99"/>
      <c r="B273" s="99"/>
      <c r="C273" s="76"/>
      <c r="D273" s="99"/>
      <c r="E273" s="99"/>
      <c r="F273" s="99"/>
      <c r="G273" s="30"/>
      <c r="H273" s="30"/>
      <c r="I273" s="30"/>
    </row>
    <row r="274" spans="1:9" ht="25.35" customHeight="1" x14ac:dyDescent="0.25">
      <c r="A274" s="99"/>
      <c r="B274" s="99"/>
      <c r="C274" s="76"/>
      <c r="D274" s="99"/>
      <c r="E274" s="99"/>
      <c r="F274" s="99"/>
      <c r="G274" s="30"/>
      <c r="H274" s="30"/>
      <c r="I274" s="30"/>
    </row>
    <row r="275" spans="1:9" ht="25.35" customHeight="1" x14ac:dyDescent="0.25">
      <c r="A275" s="99"/>
      <c r="B275" s="99"/>
      <c r="C275" s="76"/>
      <c r="D275" s="99"/>
      <c r="E275" s="99"/>
      <c r="F275" s="99"/>
      <c r="G275" s="30"/>
      <c r="H275" s="30"/>
      <c r="I275" s="30"/>
    </row>
    <row r="276" spans="1:9" ht="25.35" customHeight="1" x14ac:dyDescent="0.25">
      <c r="A276" s="99"/>
      <c r="B276" s="99"/>
      <c r="C276" s="76"/>
      <c r="D276" s="99"/>
      <c r="E276" s="99"/>
      <c r="F276" s="99"/>
      <c r="G276" s="30"/>
      <c r="H276" s="30"/>
      <c r="I276" s="30"/>
    </row>
    <row r="277" spans="1:9" ht="25.35" customHeight="1" x14ac:dyDescent="0.25">
      <c r="A277" s="99"/>
      <c r="B277" s="99"/>
      <c r="C277" s="76"/>
      <c r="D277" s="99"/>
      <c r="E277" s="99"/>
      <c r="F277" s="99"/>
      <c r="G277" s="30"/>
      <c r="H277" s="30"/>
      <c r="I277" s="30"/>
    </row>
    <row r="278" spans="1:9" ht="25.35" customHeight="1" x14ac:dyDescent="0.25">
      <c r="A278" s="99"/>
      <c r="B278" s="99"/>
      <c r="C278" s="76"/>
      <c r="D278" s="99"/>
      <c r="E278" s="99"/>
      <c r="F278" s="99"/>
      <c r="G278" s="30"/>
      <c r="H278" s="30"/>
      <c r="I278" s="30"/>
    </row>
    <row r="279" spans="1:9" ht="25.35" customHeight="1" x14ac:dyDescent="0.25">
      <c r="A279" s="99"/>
      <c r="B279" s="99"/>
      <c r="C279" s="76"/>
      <c r="D279" s="99"/>
      <c r="E279" s="99"/>
      <c r="F279" s="99"/>
      <c r="G279" s="30"/>
      <c r="H279" s="30"/>
      <c r="I279" s="30"/>
    </row>
    <row r="280" spans="1:9" ht="25.35" customHeight="1" x14ac:dyDescent="0.25">
      <c r="A280" s="100" t="str">
        <f xml:space="preserve"> "Task "&amp;$B$257&amp;" Total ="</f>
        <v>Task  Total =</v>
      </c>
      <c r="B280" s="100"/>
      <c r="C280" s="100"/>
      <c r="D280" s="100"/>
      <c r="E280" s="100"/>
      <c r="F280" s="100"/>
      <c r="G280" s="15">
        <f>SUMIF($A$260:$A$279,$A$11,$G$260:$G$279)+SUMIF($A$260:$A$279,$A$12,$G$260:$G$279)+SUMIF($A$260:$A$279,$A$13,$G$260:$G$279)+SUMIF($A$260:$A$279,$A$14,$G$260:$G$279)+SUMIF($A$260:$A$279,$A$15,$G$260:$G$279)+SUMIF($A$260:$A$279,$A$16,$G$260:$G$279)+SUMIF($A$260:$A$279,$A$17,$G$260:$G$279)+SUMIF($A$260:$A$279,$A$18,$G$260:$G$279)+SUMIF($A$260:$A$279,$A$19,$G$260:$G$279)+SUMIF($A$260:$A$279,$A$20,$G$260:$G$279)+SUMIF($A$260:$A$279,$A$21,$G$260:$G$279)</f>
        <v>0</v>
      </c>
      <c r="H280" s="15">
        <f>SUMIF($A$260:$A$279,$A$11,$H$260:$H$279)+SUMIF($A$260:$A$279,$A$12,$H$260:$H$279)+SUMIF($A$260:$A$279,$A$13,$H$260:$H$279)+SUMIF($A$260:$A$279,$A$14,$H$260:$H$279)+SUMIF($A$260:$A$279,$A$15,$H$260:$H$279)+SUMIF($A$260:$A$279,$A$16,$H$260:$H$279)+SUMIF($A$260:$A$279,$A$17,$H$260:$H$279)+SUMIF($A$260:$A$279,$A$18,$H$260:$H$279)+SUMIF($A$260:$A$279,$A$19,$H$260:$H$279)+SUMIF($A$260:$A$279,$A$20,$H$260:$H$279)+SUMIF($A$260:$A$279,$A$21,$H$260:$H$279)</f>
        <v>0</v>
      </c>
      <c r="I280" s="15">
        <f>SUMIF($A$260:$A$279,$A$11,$I$260:$I$279)+SUMIF($A$260:$A$279,$A$12,$I$260:$I$279)+SUMIF($A$260:$A$279,$A$13,$I$260:$I$279)+SUMIF($A$260:$A$279,$A$14,$I$260:$I$279)+SUMIF($A$260:$A$279,$A$15,$I$260:$I$279)+SUMIF($A$260:$A$279,$A$16,$I$260:$I$279)+SUMIF($A$260:$A$279,$A$17,$I$260:$I$279)+SUMIF($A$260:$A$279,$A$18,$I$260:$I$279)+SUMIF($A$260:$A$279,$A$19,$I$260:$I$279)+SUMIF($A$260:$A$279,$A$20,$I$260:$I$279)+SUMIF($A$260:$A$279,$A$21,$I$260:$I$279)</f>
        <v>0</v>
      </c>
    </row>
  </sheetData>
  <sheetProtection algorithmName="SHA-512" hashValue="c9imcLC75YTkKtR5P0uWKUC12nLg46XuvWAulgyNfa2YvZ98+sZ6RexHGoyyi/5axzVMLhF4vthFkk3Lvh1+Ug==" saltValue="uBEZ71Ev5IjK7kSTz2+fAA==" spinCount="100000" sheet="1" objects="1" scenarios="1" selectLockedCells="1"/>
  <mergeCells count="479">
    <mergeCell ref="D166:F166"/>
    <mergeCell ref="A183:B183"/>
    <mergeCell ref="D183:F183"/>
    <mergeCell ref="A96:B96"/>
    <mergeCell ref="D96:F96"/>
    <mergeCell ref="A97:B97"/>
    <mergeCell ref="C234:C235"/>
    <mergeCell ref="A234:B235"/>
    <mergeCell ref="G258:I258"/>
    <mergeCell ref="D258:F259"/>
    <mergeCell ref="C258:C259"/>
    <mergeCell ref="A258:B259"/>
    <mergeCell ref="G162:I162"/>
    <mergeCell ref="D162:F163"/>
    <mergeCell ref="C162:C163"/>
    <mergeCell ref="A162:B163"/>
    <mergeCell ref="A186:B187"/>
    <mergeCell ref="C186:C187"/>
    <mergeCell ref="D186:F187"/>
    <mergeCell ref="G186:I186"/>
    <mergeCell ref="G210:I210"/>
    <mergeCell ref="D210:F211"/>
    <mergeCell ref="C210:C211"/>
    <mergeCell ref="A210:B211"/>
    <mergeCell ref="A165:B165"/>
    <mergeCell ref="D165:F165"/>
    <mergeCell ref="A166:B166"/>
    <mergeCell ref="G138:I138"/>
    <mergeCell ref="D138:F139"/>
    <mergeCell ref="C138:C139"/>
    <mergeCell ref="A138:B139"/>
    <mergeCell ref="A98:B98"/>
    <mergeCell ref="D98:F98"/>
    <mergeCell ref="D109:F109"/>
    <mergeCell ref="A102:B102"/>
    <mergeCell ref="A103:B103"/>
    <mergeCell ref="D103:F103"/>
    <mergeCell ref="A104:B104"/>
    <mergeCell ref="D104:F104"/>
    <mergeCell ref="A99:B99"/>
    <mergeCell ref="D99:F99"/>
    <mergeCell ref="A100:B100"/>
    <mergeCell ref="D100:F100"/>
    <mergeCell ref="A116:B116"/>
    <mergeCell ref="D116:F116"/>
    <mergeCell ref="A117:B117"/>
    <mergeCell ref="D117:F117"/>
    <mergeCell ref="A118:B118"/>
    <mergeCell ref="D53:F53"/>
    <mergeCell ref="A54:B54"/>
    <mergeCell ref="D54:F54"/>
    <mergeCell ref="A55:B55"/>
    <mergeCell ref="A175:B175"/>
    <mergeCell ref="D175:F175"/>
    <mergeCell ref="A176:B176"/>
    <mergeCell ref="D176:F176"/>
    <mergeCell ref="A50:B50"/>
    <mergeCell ref="D50:F50"/>
    <mergeCell ref="A51:B51"/>
    <mergeCell ref="D51:F51"/>
    <mergeCell ref="A68:B68"/>
    <mergeCell ref="A160:F160"/>
    <mergeCell ref="B161:C161"/>
    <mergeCell ref="A164:B164"/>
    <mergeCell ref="D164:F164"/>
    <mergeCell ref="A170:B170"/>
    <mergeCell ref="D170:F170"/>
    <mergeCell ref="A167:B167"/>
    <mergeCell ref="D55:F55"/>
    <mergeCell ref="A62:B62"/>
    <mergeCell ref="D62:F62"/>
    <mergeCell ref="A63:B63"/>
    <mergeCell ref="A9:F9"/>
    <mergeCell ref="A27:F27"/>
    <mergeCell ref="A49:B49"/>
    <mergeCell ref="A44:B44"/>
    <mergeCell ref="D44:F44"/>
    <mergeCell ref="A45:B45"/>
    <mergeCell ref="D45:F45"/>
    <mergeCell ref="A46:B46"/>
    <mergeCell ref="D46:F46"/>
    <mergeCell ref="A23:B23"/>
    <mergeCell ref="E41:I41"/>
    <mergeCell ref="H24:I38"/>
    <mergeCell ref="A40:B40"/>
    <mergeCell ref="D42:F43"/>
    <mergeCell ref="C42:C43"/>
    <mergeCell ref="A42:B43"/>
    <mergeCell ref="G42:I42"/>
    <mergeCell ref="C2:D2"/>
    <mergeCell ref="C4:D4"/>
    <mergeCell ref="C6:D6"/>
    <mergeCell ref="A10:B10"/>
    <mergeCell ref="A157:B157"/>
    <mergeCell ref="D157:F157"/>
    <mergeCell ref="B41:C41"/>
    <mergeCell ref="D49:F49"/>
    <mergeCell ref="A56:B56"/>
    <mergeCell ref="D56:F56"/>
    <mergeCell ref="A57:B57"/>
    <mergeCell ref="D57:F57"/>
    <mergeCell ref="A58:B58"/>
    <mergeCell ref="D58:F58"/>
    <mergeCell ref="A53:B53"/>
    <mergeCell ref="A52:B52"/>
    <mergeCell ref="D52:F52"/>
    <mergeCell ref="A47:B47"/>
    <mergeCell ref="D47:F47"/>
    <mergeCell ref="A48:B48"/>
    <mergeCell ref="D48:F48"/>
    <mergeCell ref="D68:F68"/>
    <mergeCell ref="A69:B69"/>
    <mergeCell ref="D69:F69"/>
    <mergeCell ref="G66:I66"/>
    <mergeCell ref="D66:F67"/>
    <mergeCell ref="C66:C67"/>
    <mergeCell ref="A66:B67"/>
    <mergeCell ref="A73:B73"/>
    <mergeCell ref="D73:F73"/>
    <mergeCell ref="A74:B74"/>
    <mergeCell ref="A70:B70"/>
    <mergeCell ref="D70:F70"/>
    <mergeCell ref="A71:B71"/>
    <mergeCell ref="D71:F71"/>
    <mergeCell ref="A72:B72"/>
    <mergeCell ref="D72:F72"/>
    <mergeCell ref="D74:F74"/>
    <mergeCell ref="D63:F63"/>
    <mergeCell ref="A64:F64"/>
    <mergeCell ref="B65:C65"/>
    <mergeCell ref="A59:B59"/>
    <mergeCell ref="D59:F59"/>
    <mergeCell ref="A60:B60"/>
    <mergeCell ref="D60:F60"/>
    <mergeCell ref="A61:B61"/>
    <mergeCell ref="D61:F61"/>
    <mergeCell ref="E65:I65"/>
    <mergeCell ref="A75:B75"/>
    <mergeCell ref="D75:F75"/>
    <mergeCell ref="A86:B86"/>
    <mergeCell ref="D86:F86"/>
    <mergeCell ref="A82:B82"/>
    <mergeCell ref="D82:F82"/>
    <mergeCell ref="A83:B83"/>
    <mergeCell ref="D83:F83"/>
    <mergeCell ref="A84:B84"/>
    <mergeCell ref="D84:F84"/>
    <mergeCell ref="A79:B79"/>
    <mergeCell ref="D79:F79"/>
    <mergeCell ref="A80:B80"/>
    <mergeCell ref="D80:F80"/>
    <mergeCell ref="A81:B81"/>
    <mergeCell ref="D81:F81"/>
    <mergeCell ref="A85:B85"/>
    <mergeCell ref="D85:F85"/>
    <mergeCell ref="A76:B76"/>
    <mergeCell ref="D76:F76"/>
    <mergeCell ref="A77:B77"/>
    <mergeCell ref="D77:F77"/>
    <mergeCell ref="A78:B78"/>
    <mergeCell ref="D78:F78"/>
    <mergeCell ref="A101:B101"/>
    <mergeCell ref="D101:F101"/>
    <mergeCell ref="D97:F97"/>
    <mergeCell ref="A93:B93"/>
    <mergeCell ref="D93:F93"/>
    <mergeCell ref="A94:B94"/>
    <mergeCell ref="D94:F94"/>
    <mergeCell ref="A95:B95"/>
    <mergeCell ref="D95:F95"/>
    <mergeCell ref="E89:I89"/>
    <mergeCell ref="A88:F88"/>
    <mergeCell ref="B89:C89"/>
    <mergeCell ref="A92:B92"/>
    <mergeCell ref="D92:F92"/>
    <mergeCell ref="A87:B87"/>
    <mergeCell ref="D87:F87"/>
    <mergeCell ref="G90:I90"/>
    <mergeCell ref="D90:F91"/>
    <mergeCell ref="C90:C91"/>
    <mergeCell ref="A90:B91"/>
    <mergeCell ref="D118:F118"/>
    <mergeCell ref="A111:B111"/>
    <mergeCell ref="D111:F111"/>
    <mergeCell ref="A112:F112"/>
    <mergeCell ref="B113:C113"/>
    <mergeCell ref="E113:I113"/>
    <mergeCell ref="G114:I114"/>
    <mergeCell ref="D114:F115"/>
    <mergeCell ref="C114:C115"/>
    <mergeCell ref="A114:B115"/>
    <mergeCell ref="A108:B108"/>
    <mergeCell ref="D108:F108"/>
    <mergeCell ref="A110:B110"/>
    <mergeCell ref="D110:F110"/>
    <mergeCell ref="A105:B105"/>
    <mergeCell ref="D105:F105"/>
    <mergeCell ref="A106:B106"/>
    <mergeCell ref="D106:F106"/>
    <mergeCell ref="A107:B107"/>
    <mergeCell ref="D107:F107"/>
    <mergeCell ref="A109:B109"/>
    <mergeCell ref="A122:B122"/>
    <mergeCell ref="D122:F122"/>
    <mergeCell ref="A123:B123"/>
    <mergeCell ref="D123:F123"/>
    <mergeCell ref="A124:B124"/>
    <mergeCell ref="D124:F124"/>
    <mergeCell ref="A119:B119"/>
    <mergeCell ref="D119:F119"/>
    <mergeCell ref="A120:B120"/>
    <mergeCell ref="D120:F120"/>
    <mergeCell ref="A121:B121"/>
    <mergeCell ref="D121:F121"/>
    <mergeCell ref="A128:B128"/>
    <mergeCell ref="D128:F128"/>
    <mergeCell ref="A129:B129"/>
    <mergeCell ref="D129:F129"/>
    <mergeCell ref="A130:B130"/>
    <mergeCell ref="D130:F130"/>
    <mergeCell ref="A125:B125"/>
    <mergeCell ref="D125:F125"/>
    <mergeCell ref="A126:B126"/>
    <mergeCell ref="D126:F126"/>
    <mergeCell ref="A127:B127"/>
    <mergeCell ref="D127:F127"/>
    <mergeCell ref="A131:B131"/>
    <mergeCell ref="D131:F131"/>
    <mergeCell ref="A132:B132"/>
    <mergeCell ref="D132:F132"/>
    <mergeCell ref="A134:B134"/>
    <mergeCell ref="D134:F134"/>
    <mergeCell ref="A133:B133"/>
    <mergeCell ref="D133:F133"/>
    <mergeCell ref="E137:I137"/>
    <mergeCell ref="A140:B140"/>
    <mergeCell ref="D140:F140"/>
    <mergeCell ref="A141:B141"/>
    <mergeCell ref="D141:F141"/>
    <mergeCell ref="A135:B135"/>
    <mergeCell ref="D135:F135"/>
    <mergeCell ref="A136:F136"/>
    <mergeCell ref="B137:C137"/>
    <mergeCell ref="D145:F145"/>
    <mergeCell ref="A154:B154"/>
    <mergeCell ref="D154:F154"/>
    <mergeCell ref="A155:B155"/>
    <mergeCell ref="D155:F155"/>
    <mergeCell ref="A156:B156"/>
    <mergeCell ref="D156:F156"/>
    <mergeCell ref="E161:I161"/>
    <mergeCell ref="D169:F169"/>
    <mergeCell ref="A174:B174"/>
    <mergeCell ref="D174:F174"/>
    <mergeCell ref="A171:B171"/>
    <mergeCell ref="D171:F171"/>
    <mergeCell ref="A172:B172"/>
    <mergeCell ref="D172:F172"/>
    <mergeCell ref="A173:B173"/>
    <mergeCell ref="D173:F173"/>
    <mergeCell ref="A158:B158"/>
    <mergeCell ref="D158:F158"/>
    <mergeCell ref="A159:B159"/>
    <mergeCell ref="D159:F159"/>
    <mergeCell ref="A168:B168"/>
    <mergeCell ref="D168:F168"/>
    <mergeCell ref="A169:B169"/>
    <mergeCell ref="D167:F167"/>
    <mergeCell ref="A184:F184"/>
    <mergeCell ref="B185:C185"/>
    <mergeCell ref="A180:B180"/>
    <mergeCell ref="D180:F180"/>
    <mergeCell ref="A177:B177"/>
    <mergeCell ref="D177:F177"/>
    <mergeCell ref="A178:B178"/>
    <mergeCell ref="D178:F178"/>
    <mergeCell ref="A179:B179"/>
    <mergeCell ref="D179:F179"/>
    <mergeCell ref="E185:I185"/>
    <mergeCell ref="A182:B182"/>
    <mergeCell ref="D182:F182"/>
    <mergeCell ref="A181:B181"/>
    <mergeCell ref="D181:F181"/>
    <mergeCell ref="A190:B190"/>
    <mergeCell ref="D190:F190"/>
    <mergeCell ref="A191:B191"/>
    <mergeCell ref="D191:F191"/>
    <mergeCell ref="A192:B192"/>
    <mergeCell ref="D192:F192"/>
    <mergeCell ref="A188:B188"/>
    <mergeCell ref="D188:F188"/>
    <mergeCell ref="A189:B189"/>
    <mergeCell ref="D189:F189"/>
    <mergeCell ref="A196:B196"/>
    <mergeCell ref="D196:F196"/>
    <mergeCell ref="A197:B197"/>
    <mergeCell ref="D197:F197"/>
    <mergeCell ref="A198:B198"/>
    <mergeCell ref="D198:F198"/>
    <mergeCell ref="A193:B193"/>
    <mergeCell ref="D193:F193"/>
    <mergeCell ref="A194:B194"/>
    <mergeCell ref="D194:F194"/>
    <mergeCell ref="A195:B195"/>
    <mergeCell ref="D195:F195"/>
    <mergeCell ref="A206:B206"/>
    <mergeCell ref="D206:F206"/>
    <mergeCell ref="A207:B207"/>
    <mergeCell ref="D207:F207"/>
    <mergeCell ref="A208:F208"/>
    <mergeCell ref="A203:B203"/>
    <mergeCell ref="D203:F203"/>
    <mergeCell ref="A199:B199"/>
    <mergeCell ref="D199:F199"/>
    <mergeCell ref="A200:B200"/>
    <mergeCell ref="D200:F200"/>
    <mergeCell ref="A202:B202"/>
    <mergeCell ref="D202:F202"/>
    <mergeCell ref="A201:B201"/>
    <mergeCell ref="D201:F201"/>
    <mergeCell ref="A204:B204"/>
    <mergeCell ref="D204:F204"/>
    <mergeCell ref="A205:B205"/>
    <mergeCell ref="D205:F205"/>
    <mergeCell ref="A212:B212"/>
    <mergeCell ref="D212:F212"/>
    <mergeCell ref="A213:B213"/>
    <mergeCell ref="D213:F213"/>
    <mergeCell ref="A214:B214"/>
    <mergeCell ref="D214:F214"/>
    <mergeCell ref="B209:C209"/>
    <mergeCell ref="E209:I209"/>
    <mergeCell ref="A218:B218"/>
    <mergeCell ref="D218:F218"/>
    <mergeCell ref="A219:B219"/>
    <mergeCell ref="D219:F219"/>
    <mergeCell ref="A220:B220"/>
    <mergeCell ref="D220:F220"/>
    <mergeCell ref="A215:B215"/>
    <mergeCell ref="D215:F215"/>
    <mergeCell ref="A216:B216"/>
    <mergeCell ref="D216:F216"/>
    <mergeCell ref="A217:B217"/>
    <mergeCell ref="D217:F217"/>
    <mergeCell ref="A221:B221"/>
    <mergeCell ref="D221:F221"/>
    <mergeCell ref="A223:B223"/>
    <mergeCell ref="D223:F223"/>
    <mergeCell ref="A222:B222"/>
    <mergeCell ref="D222:F222"/>
    <mergeCell ref="A224:B224"/>
    <mergeCell ref="D224:F224"/>
    <mergeCell ref="A225:B225"/>
    <mergeCell ref="D225:F225"/>
    <mergeCell ref="A228:B228"/>
    <mergeCell ref="D228:F228"/>
    <mergeCell ref="A229:B229"/>
    <mergeCell ref="D229:F229"/>
    <mergeCell ref="A230:B230"/>
    <mergeCell ref="D230:F230"/>
    <mergeCell ref="A232:F232"/>
    <mergeCell ref="A226:B226"/>
    <mergeCell ref="D226:F226"/>
    <mergeCell ref="A227:B227"/>
    <mergeCell ref="D227:F227"/>
    <mergeCell ref="A244:B244"/>
    <mergeCell ref="D244:F244"/>
    <mergeCell ref="A236:B236"/>
    <mergeCell ref="D236:F236"/>
    <mergeCell ref="B233:C233"/>
    <mergeCell ref="A231:B231"/>
    <mergeCell ref="D231:F231"/>
    <mergeCell ref="A243:B243"/>
    <mergeCell ref="D243:F243"/>
    <mergeCell ref="A240:B240"/>
    <mergeCell ref="D240:F240"/>
    <mergeCell ref="A242:B242"/>
    <mergeCell ref="D242:F242"/>
    <mergeCell ref="A237:B237"/>
    <mergeCell ref="D237:F237"/>
    <mergeCell ref="A238:B238"/>
    <mergeCell ref="D238:F238"/>
    <mergeCell ref="A239:B239"/>
    <mergeCell ref="D239:F239"/>
    <mergeCell ref="A241:B241"/>
    <mergeCell ref="D241:F241"/>
    <mergeCell ref="E233:I233"/>
    <mergeCell ref="G234:I234"/>
    <mergeCell ref="D234:F235"/>
    <mergeCell ref="A245:B245"/>
    <mergeCell ref="D245:F245"/>
    <mergeCell ref="A246:B246"/>
    <mergeCell ref="D246:F246"/>
    <mergeCell ref="A247:B247"/>
    <mergeCell ref="D247:F247"/>
    <mergeCell ref="A248:B248"/>
    <mergeCell ref="D248:F248"/>
    <mergeCell ref="A249:B249"/>
    <mergeCell ref="D249:F249"/>
    <mergeCell ref="A255:B255"/>
    <mergeCell ref="D255:F255"/>
    <mergeCell ref="A256:F256"/>
    <mergeCell ref="B257:C257"/>
    <mergeCell ref="A260:B260"/>
    <mergeCell ref="D260:F260"/>
    <mergeCell ref="A250:B250"/>
    <mergeCell ref="D250:F250"/>
    <mergeCell ref="A251:B251"/>
    <mergeCell ref="D251:F251"/>
    <mergeCell ref="A252:B252"/>
    <mergeCell ref="D252:F252"/>
    <mergeCell ref="A253:B253"/>
    <mergeCell ref="D253:F253"/>
    <mergeCell ref="A254:B254"/>
    <mergeCell ref="D254:F254"/>
    <mergeCell ref="E257:I257"/>
    <mergeCell ref="A261:B261"/>
    <mergeCell ref="D261:F261"/>
    <mergeCell ref="A262:B262"/>
    <mergeCell ref="D262:F262"/>
    <mergeCell ref="A263:B263"/>
    <mergeCell ref="D263:F263"/>
    <mergeCell ref="A264:B264"/>
    <mergeCell ref="D264:F264"/>
    <mergeCell ref="A265:B265"/>
    <mergeCell ref="D265:F265"/>
    <mergeCell ref="A266:B266"/>
    <mergeCell ref="D266:F266"/>
    <mergeCell ref="A267:B267"/>
    <mergeCell ref="D267:F267"/>
    <mergeCell ref="A268:B268"/>
    <mergeCell ref="D268:F268"/>
    <mergeCell ref="A269:B269"/>
    <mergeCell ref="D269:F269"/>
    <mergeCell ref="A270:B270"/>
    <mergeCell ref="D270:F270"/>
    <mergeCell ref="A271:B271"/>
    <mergeCell ref="D271:F271"/>
    <mergeCell ref="A272:B272"/>
    <mergeCell ref="D272:F272"/>
    <mergeCell ref="A273:B273"/>
    <mergeCell ref="D273:F273"/>
    <mergeCell ref="A274:B274"/>
    <mergeCell ref="D274:F274"/>
    <mergeCell ref="A275:B275"/>
    <mergeCell ref="D275:F275"/>
    <mergeCell ref="A276:B276"/>
    <mergeCell ref="D276:F276"/>
    <mergeCell ref="A277:B277"/>
    <mergeCell ref="D277:F277"/>
    <mergeCell ref="A278:B278"/>
    <mergeCell ref="D278:F278"/>
    <mergeCell ref="A279:B279"/>
    <mergeCell ref="D279:F279"/>
    <mergeCell ref="A280:F280"/>
    <mergeCell ref="D102:F102"/>
    <mergeCell ref="A151:B151"/>
    <mergeCell ref="D151:F151"/>
    <mergeCell ref="A152:B152"/>
    <mergeCell ref="D152:F152"/>
    <mergeCell ref="A153:B153"/>
    <mergeCell ref="D153:F153"/>
    <mergeCell ref="A148:B148"/>
    <mergeCell ref="D148:F148"/>
    <mergeCell ref="A149:B149"/>
    <mergeCell ref="D149:F149"/>
    <mergeCell ref="A150:B150"/>
    <mergeCell ref="D150:F150"/>
    <mergeCell ref="A146:B146"/>
    <mergeCell ref="D146:F146"/>
    <mergeCell ref="A147:B147"/>
    <mergeCell ref="D147:F147"/>
    <mergeCell ref="A142:B142"/>
    <mergeCell ref="D142:F142"/>
    <mergeCell ref="A143:B143"/>
    <mergeCell ref="D143:F143"/>
    <mergeCell ref="A144:B144"/>
    <mergeCell ref="D144:F144"/>
    <mergeCell ref="A145:B145"/>
  </mergeCells>
  <conditionalFormatting sqref="B41:C41">
    <cfRule type="containsBlanks" dxfId="220" priority="1172">
      <formula>LEN(TRIM(B41))=0</formula>
    </cfRule>
  </conditionalFormatting>
  <conditionalFormatting sqref="B65:C65">
    <cfRule type="containsBlanks" dxfId="219" priority="1168">
      <formula>LEN(TRIM(B65))=0</formula>
    </cfRule>
  </conditionalFormatting>
  <conditionalFormatting sqref="C2:D2 F2 C4:D4 C6:D6">
    <cfRule type="containsBlanks" dxfId="218" priority="1169">
      <formula>LEN(TRIM(C2))=0</formula>
    </cfRule>
  </conditionalFormatting>
  <conditionalFormatting sqref="C24:E25">
    <cfRule type="containsBlanks" dxfId="217" priority="611">
      <formula>LEN(TRIM(C24))=0</formula>
    </cfRule>
  </conditionalFormatting>
  <conditionalFormatting sqref="C11:F21">
    <cfRule type="containsBlanks" dxfId="216" priority="553">
      <formula>LEN(TRIM(C11))=0</formula>
    </cfRule>
  </conditionalFormatting>
  <conditionalFormatting sqref="E41">
    <cfRule type="containsBlanks" dxfId="215" priority="550">
      <formula>LEN(TRIM(E41))=0</formula>
    </cfRule>
  </conditionalFormatting>
  <conditionalFormatting sqref="F29:F38 F40">
    <cfRule type="containsBlanks" dxfId="214" priority="551">
      <formula>LEN(TRIM(F29))=0</formula>
    </cfRule>
  </conditionalFormatting>
  <conditionalFormatting sqref="A44:F63">
    <cfRule type="containsBlanks" dxfId="213" priority="408">
      <formula>LEN(TRIM(A44))=0</formula>
    </cfRule>
  </conditionalFormatting>
  <conditionalFormatting sqref="E65">
    <cfRule type="containsBlanks" dxfId="212" priority="404">
      <formula>LEN(TRIM(E65))=0</formula>
    </cfRule>
  </conditionalFormatting>
  <conditionalFormatting sqref="G44:G57">
    <cfRule type="containsBlanks" dxfId="211" priority="385">
      <formula>LEN(TRIM(G44))=0</formula>
    </cfRule>
  </conditionalFormatting>
  <conditionalFormatting sqref="G44:G57">
    <cfRule type="expression" dxfId="210" priority="386">
      <formula>IF(A44=$B$24,G44)</formula>
    </cfRule>
    <cfRule type="expression" dxfId="209" priority="387">
      <formula>IF(A44=$B$25,G44)</formula>
    </cfRule>
  </conditionalFormatting>
  <conditionalFormatting sqref="H44:H57">
    <cfRule type="containsBlanks" dxfId="208" priority="382">
      <formula>LEN(TRIM(H44))=0</formula>
    </cfRule>
    <cfRule type="expression" dxfId="207" priority="383">
      <formula>IF(A44=$B$24,H44)</formula>
    </cfRule>
    <cfRule type="expression" dxfId="206" priority="384">
      <formula>IF(A44=$B$25,H44)</formula>
    </cfRule>
  </conditionalFormatting>
  <conditionalFormatting sqref="I44:I57">
    <cfRule type="containsBlanks" dxfId="205" priority="379">
      <formula>LEN(TRIM(I44))=0</formula>
    </cfRule>
    <cfRule type="expression" dxfId="204" priority="380">
      <formula>IF(A44=$B$24,I44)</formula>
    </cfRule>
    <cfRule type="expression" dxfId="203" priority="381">
      <formula>IF(A44=$B$25,I44)</formula>
    </cfRule>
  </conditionalFormatting>
  <conditionalFormatting sqref="C29:F38 C40:F40">
    <cfRule type="cellIs" dxfId="202" priority="237" operator="equal">
      <formula>0</formula>
    </cfRule>
  </conditionalFormatting>
  <conditionalFormatting sqref="C11:F21 C23:F25">
    <cfRule type="cellIs" dxfId="201" priority="236" operator="equal">
      <formula>0</formula>
    </cfRule>
  </conditionalFormatting>
  <conditionalFormatting sqref="F4">
    <cfRule type="containsBlanks" dxfId="200" priority="200">
      <formula>LEN(TRIM(F4))=0</formula>
    </cfRule>
  </conditionalFormatting>
  <conditionalFormatting sqref="F6">
    <cfRule type="containsBlanks" dxfId="199" priority="199">
      <formula>LEN(TRIM(F6))=0</formula>
    </cfRule>
  </conditionalFormatting>
  <conditionalFormatting sqref="G58:G63">
    <cfRule type="containsBlanks" dxfId="198" priority="196">
      <formula>LEN(TRIM(G58))=0</formula>
    </cfRule>
  </conditionalFormatting>
  <conditionalFormatting sqref="G58:G63">
    <cfRule type="expression" dxfId="197" priority="197">
      <formula>IF(A58=$B$24,G58)</formula>
    </cfRule>
    <cfRule type="expression" dxfId="196" priority="198">
      <formula>IF(A58=$B$25,G58)</formula>
    </cfRule>
  </conditionalFormatting>
  <conditionalFormatting sqref="H58:H63">
    <cfRule type="containsBlanks" dxfId="195" priority="193">
      <formula>LEN(TRIM(H58))=0</formula>
    </cfRule>
    <cfRule type="expression" dxfId="194" priority="194">
      <formula>IF(A58=$B$24,H58)</formula>
    </cfRule>
    <cfRule type="expression" dxfId="193" priority="195">
      <formula>IF(A58=$B$25,H58)</formula>
    </cfRule>
  </conditionalFormatting>
  <conditionalFormatting sqref="I58:I63">
    <cfRule type="containsBlanks" dxfId="192" priority="190">
      <formula>LEN(TRIM(I58))=0</formula>
    </cfRule>
    <cfRule type="expression" dxfId="191" priority="191">
      <formula>IF(A58=$B$24,I58)</formula>
    </cfRule>
    <cfRule type="expression" dxfId="190" priority="192">
      <formula>IF(A58=$B$25,I58)</formula>
    </cfRule>
  </conditionalFormatting>
  <conditionalFormatting sqref="A68:F87">
    <cfRule type="containsBlanks" dxfId="189" priority="189">
      <formula>LEN(TRIM(A68))=0</formula>
    </cfRule>
  </conditionalFormatting>
  <conditionalFormatting sqref="G68:G81">
    <cfRule type="containsBlanks" dxfId="188" priority="186">
      <formula>LEN(TRIM(G68))=0</formula>
    </cfRule>
  </conditionalFormatting>
  <conditionalFormatting sqref="G68:G81">
    <cfRule type="expression" dxfId="187" priority="187">
      <formula>IF(A68=$B$24,G68)</formula>
    </cfRule>
    <cfRule type="expression" dxfId="186" priority="188">
      <formula>IF(A68=$B$25,G68)</formula>
    </cfRule>
  </conditionalFormatting>
  <conditionalFormatting sqref="H68:H81">
    <cfRule type="containsBlanks" dxfId="185" priority="183">
      <formula>LEN(TRIM(H68))=0</formula>
    </cfRule>
    <cfRule type="expression" dxfId="184" priority="184">
      <formula>IF(A68=$B$24,H68)</formula>
    </cfRule>
    <cfRule type="expression" dxfId="183" priority="185">
      <formula>IF(A68=$B$25,H68)</formula>
    </cfRule>
  </conditionalFormatting>
  <conditionalFormatting sqref="I68:I81">
    <cfRule type="containsBlanks" dxfId="182" priority="180">
      <formula>LEN(TRIM(I68))=0</formula>
    </cfRule>
    <cfRule type="expression" dxfId="181" priority="181">
      <formula>IF(A68=$B$24,I68)</formula>
    </cfRule>
    <cfRule type="expression" dxfId="180" priority="182">
      <formula>IF(A68=$B$25,I68)</formula>
    </cfRule>
  </conditionalFormatting>
  <conditionalFormatting sqref="G82:G87">
    <cfRule type="containsBlanks" dxfId="179" priority="177">
      <formula>LEN(TRIM(G82))=0</formula>
    </cfRule>
  </conditionalFormatting>
  <conditionalFormatting sqref="G82:G87">
    <cfRule type="expression" dxfId="178" priority="178">
      <formula>IF(A82=$B$24,G82)</formula>
    </cfRule>
    <cfRule type="expression" dxfId="177" priority="179">
      <formula>IF(A82=$B$25,G82)</formula>
    </cfRule>
  </conditionalFormatting>
  <conditionalFormatting sqref="H82:H87">
    <cfRule type="containsBlanks" dxfId="176" priority="174">
      <formula>LEN(TRIM(H82))=0</formula>
    </cfRule>
    <cfRule type="expression" dxfId="175" priority="175">
      <formula>IF(A82=$B$24,H82)</formula>
    </cfRule>
    <cfRule type="expression" dxfId="174" priority="176">
      <formula>IF(A82=$B$25,H82)</formula>
    </cfRule>
  </conditionalFormatting>
  <conditionalFormatting sqref="I82:I87">
    <cfRule type="containsBlanks" dxfId="173" priority="171">
      <formula>LEN(TRIM(I82))=0</formula>
    </cfRule>
    <cfRule type="expression" dxfId="172" priority="172">
      <formula>IF(A82=$B$24,I82)</formula>
    </cfRule>
    <cfRule type="expression" dxfId="171" priority="173">
      <formula>IF(A82=$B$25,I82)</formula>
    </cfRule>
  </conditionalFormatting>
  <conditionalFormatting sqref="A92:F111">
    <cfRule type="containsBlanks" dxfId="170" priority="170">
      <formula>LEN(TRIM(A92))=0</formula>
    </cfRule>
  </conditionalFormatting>
  <conditionalFormatting sqref="G92:G105">
    <cfRule type="containsBlanks" dxfId="169" priority="167">
      <formula>LEN(TRIM(G92))=0</formula>
    </cfRule>
  </conditionalFormatting>
  <conditionalFormatting sqref="G92:G105">
    <cfRule type="expression" dxfId="168" priority="168">
      <formula>IF(A92=$B$24,G92)</formula>
    </cfRule>
    <cfRule type="expression" dxfId="167" priority="169">
      <formula>IF(A92=$B$25,G92)</formula>
    </cfRule>
  </conditionalFormatting>
  <conditionalFormatting sqref="H92:H105">
    <cfRule type="containsBlanks" dxfId="166" priority="164">
      <formula>LEN(TRIM(H92))=0</formula>
    </cfRule>
    <cfRule type="expression" dxfId="165" priority="165">
      <formula>IF(A92=$B$24,H92)</formula>
    </cfRule>
    <cfRule type="expression" dxfId="164" priority="166">
      <formula>IF(A92=$B$25,H92)</formula>
    </cfRule>
  </conditionalFormatting>
  <conditionalFormatting sqref="I92:I105">
    <cfRule type="containsBlanks" dxfId="163" priority="161">
      <formula>LEN(TRIM(I92))=0</formula>
    </cfRule>
    <cfRule type="expression" dxfId="162" priority="162">
      <formula>IF(A92=$B$24,I92)</formula>
    </cfRule>
    <cfRule type="expression" dxfId="161" priority="163">
      <formula>IF(A92=$B$25,I92)</formula>
    </cfRule>
  </conditionalFormatting>
  <conditionalFormatting sqref="G106:G111">
    <cfRule type="containsBlanks" dxfId="160" priority="158">
      <formula>LEN(TRIM(G106))=0</formula>
    </cfRule>
  </conditionalFormatting>
  <conditionalFormatting sqref="G106:G111">
    <cfRule type="expression" dxfId="159" priority="159">
      <formula>IF(A106=$B$24,G106)</formula>
    </cfRule>
    <cfRule type="expression" dxfId="158" priority="160">
      <formula>IF(A106=$B$25,G106)</formula>
    </cfRule>
  </conditionalFormatting>
  <conditionalFormatting sqref="H106:H111">
    <cfRule type="containsBlanks" dxfId="157" priority="155">
      <formula>LEN(TRIM(H106))=0</formula>
    </cfRule>
    <cfRule type="expression" dxfId="156" priority="156">
      <formula>IF(A106=$B$24,H106)</formula>
    </cfRule>
    <cfRule type="expression" dxfId="155" priority="157">
      <formula>IF(A106=$B$25,H106)</formula>
    </cfRule>
  </conditionalFormatting>
  <conditionalFormatting sqref="I106:I111">
    <cfRule type="containsBlanks" dxfId="154" priority="152">
      <formula>LEN(TRIM(I106))=0</formula>
    </cfRule>
    <cfRule type="expression" dxfId="153" priority="153">
      <formula>IF(A106=$B$24,I106)</formula>
    </cfRule>
    <cfRule type="expression" dxfId="152" priority="154">
      <formula>IF(A106=$B$25,I106)</formula>
    </cfRule>
  </conditionalFormatting>
  <conditionalFormatting sqref="A116:F135">
    <cfRule type="containsBlanks" dxfId="151" priority="151">
      <formula>LEN(TRIM(A116))=0</formula>
    </cfRule>
  </conditionalFormatting>
  <conditionalFormatting sqref="G116:G129">
    <cfRule type="containsBlanks" dxfId="150" priority="148">
      <formula>LEN(TRIM(G116))=0</formula>
    </cfRule>
  </conditionalFormatting>
  <conditionalFormatting sqref="G116:G129">
    <cfRule type="expression" dxfId="149" priority="149">
      <formula>IF(A116=$B$24,G116)</formula>
    </cfRule>
    <cfRule type="expression" dxfId="148" priority="150">
      <formula>IF(A116=$B$25,G116)</formula>
    </cfRule>
  </conditionalFormatting>
  <conditionalFormatting sqref="H116:H129">
    <cfRule type="containsBlanks" dxfId="147" priority="145">
      <formula>LEN(TRIM(H116))=0</formula>
    </cfRule>
    <cfRule type="expression" dxfId="146" priority="146">
      <formula>IF(A116=$B$24,H116)</formula>
    </cfRule>
    <cfRule type="expression" dxfId="145" priority="147">
      <formula>IF(A116=$B$25,H116)</formula>
    </cfRule>
  </conditionalFormatting>
  <conditionalFormatting sqref="I116:I129">
    <cfRule type="containsBlanks" dxfId="144" priority="142">
      <formula>LEN(TRIM(I116))=0</formula>
    </cfRule>
    <cfRule type="expression" dxfId="143" priority="143">
      <formula>IF(A116=$B$24,I116)</formula>
    </cfRule>
    <cfRule type="expression" dxfId="142" priority="144">
      <formula>IF(A116=$B$25,I116)</formula>
    </cfRule>
  </conditionalFormatting>
  <conditionalFormatting sqref="G130:G135">
    <cfRule type="containsBlanks" dxfId="141" priority="139">
      <formula>LEN(TRIM(G130))=0</formula>
    </cfRule>
  </conditionalFormatting>
  <conditionalFormatting sqref="G130:G135">
    <cfRule type="expression" dxfId="140" priority="140">
      <formula>IF(A130=$B$24,G130)</formula>
    </cfRule>
    <cfRule type="expression" dxfId="139" priority="141">
      <formula>IF(A130=$B$25,G130)</formula>
    </cfRule>
  </conditionalFormatting>
  <conditionalFormatting sqref="H130:H135">
    <cfRule type="containsBlanks" dxfId="138" priority="136">
      <formula>LEN(TRIM(H130))=0</formula>
    </cfRule>
    <cfRule type="expression" dxfId="137" priority="137">
      <formula>IF(A130=$B$24,H130)</formula>
    </cfRule>
    <cfRule type="expression" dxfId="136" priority="138">
      <formula>IF(A130=$B$25,H130)</formula>
    </cfRule>
  </conditionalFormatting>
  <conditionalFormatting sqref="I130:I135">
    <cfRule type="containsBlanks" dxfId="135" priority="133">
      <formula>LEN(TRIM(I130))=0</formula>
    </cfRule>
    <cfRule type="expression" dxfId="134" priority="134">
      <formula>IF(A130=$B$24,I130)</formula>
    </cfRule>
    <cfRule type="expression" dxfId="133" priority="135">
      <formula>IF(A130=$B$25,I130)</formula>
    </cfRule>
  </conditionalFormatting>
  <conditionalFormatting sqref="A140:F159">
    <cfRule type="containsBlanks" dxfId="132" priority="132">
      <formula>LEN(TRIM(A140))=0</formula>
    </cfRule>
  </conditionalFormatting>
  <conditionalFormatting sqref="G140:G153">
    <cfRule type="containsBlanks" dxfId="131" priority="129">
      <formula>LEN(TRIM(G140))=0</formula>
    </cfRule>
  </conditionalFormatting>
  <conditionalFormatting sqref="G140:G153">
    <cfRule type="expression" dxfId="130" priority="130">
      <formula>IF(A140=$B$24,G140)</formula>
    </cfRule>
    <cfRule type="expression" dxfId="129" priority="131">
      <formula>IF(A140=$B$25,G140)</formula>
    </cfRule>
  </conditionalFormatting>
  <conditionalFormatting sqref="H140:H153">
    <cfRule type="containsBlanks" dxfId="128" priority="126">
      <formula>LEN(TRIM(H140))=0</formula>
    </cfRule>
    <cfRule type="expression" dxfId="127" priority="127">
      <formula>IF(A140=$B$24,H140)</formula>
    </cfRule>
    <cfRule type="expression" dxfId="126" priority="128">
      <formula>IF(A140=$B$25,H140)</formula>
    </cfRule>
  </conditionalFormatting>
  <conditionalFormatting sqref="I140:I153">
    <cfRule type="containsBlanks" dxfId="125" priority="123">
      <formula>LEN(TRIM(I140))=0</formula>
    </cfRule>
    <cfRule type="expression" dxfId="124" priority="124">
      <formula>IF(A140=$B$24,I140)</formula>
    </cfRule>
    <cfRule type="expression" dxfId="123" priority="125">
      <formula>IF(A140=$B$25,I140)</formula>
    </cfRule>
  </conditionalFormatting>
  <conditionalFormatting sqref="G154:G159">
    <cfRule type="containsBlanks" dxfId="122" priority="120">
      <formula>LEN(TRIM(G154))=0</formula>
    </cfRule>
  </conditionalFormatting>
  <conditionalFormatting sqref="G154:G159">
    <cfRule type="expression" dxfId="121" priority="121">
      <formula>IF(A154=$B$24,G154)</formula>
    </cfRule>
    <cfRule type="expression" dxfId="120" priority="122">
      <formula>IF(A154=$B$25,G154)</formula>
    </cfRule>
  </conditionalFormatting>
  <conditionalFormatting sqref="H154:H159">
    <cfRule type="containsBlanks" dxfId="119" priority="117">
      <formula>LEN(TRIM(H154))=0</formula>
    </cfRule>
    <cfRule type="expression" dxfId="118" priority="118">
      <formula>IF(A154=$B$24,H154)</formula>
    </cfRule>
    <cfRule type="expression" dxfId="117" priority="119">
      <formula>IF(A154=$B$25,H154)</formula>
    </cfRule>
  </conditionalFormatting>
  <conditionalFormatting sqref="I154:I159">
    <cfRule type="containsBlanks" dxfId="116" priority="114">
      <formula>LEN(TRIM(I154))=0</formula>
    </cfRule>
    <cfRule type="expression" dxfId="115" priority="115">
      <formula>IF(A154=$B$24,I154)</formula>
    </cfRule>
    <cfRule type="expression" dxfId="114" priority="116">
      <formula>IF(A154=$B$25,I154)</formula>
    </cfRule>
  </conditionalFormatting>
  <conditionalFormatting sqref="A164:F183">
    <cfRule type="containsBlanks" dxfId="113" priority="113">
      <formula>LEN(TRIM(A164))=0</formula>
    </cfRule>
  </conditionalFormatting>
  <conditionalFormatting sqref="G164:G177">
    <cfRule type="containsBlanks" dxfId="112" priority="110">
      <formula>LEN(TRIM(G164))=0</formula>
    </cfRule>
  </conditionalFormatting>
  <conditionalFormatting sqref="G164:G177">
    <cfRule type="expression" dxfId="111" priority="111">
      <formula>IF(A164=$B$24,G164)</formula>
    </cfRule>
    <cfRule type="expression" dxfId="110" priority="112">
      <formula>IF(A164=$B$25,G164)</formula>
    </cfRule>
  </conditionalFormatting>
  <conditionalFormatting sqref="H164:H177">
    <cfRule type="containsBlanks" dxfId="109" priority="107">
      <formula>LEN(TRIM(H164))=0</formula>
    </cfRule>
    <cfRule type="expression" dxfId="108" priority="108">
      <formula>IF(A164=$B$24,H164)</formula>
    </cfRule>
    <cfRule type="expression" dxfId="107" priority="109">
      <formula>IF(A164=$B$25,H164)</formula>
    </cfRule>
  </conditionalFormatting>
  <conditionalFormatting sqref="I164:I177">
    <cfRule type="containsBlanks" dxfId="106" priority="104">
      <formula>LEN(TRIM(I164))=0</formula>
    </cfRule>
    <cfRule type="expression" dxfId="105" priority="105">
      <formula>IF(A164=$B$24,I164)</formula>
    </cfRule>
    <cfRule type="expression" dxfId="104" priority="106">
      <formula>IF(A164=$B$25,I164)</formula>
    </cfRule>
  </conditionalFormatting>
  <conditionalFormatting sqref="G178:G183">
    <cfRule type="containsBlanks" dxfId="103" priority="101">
      <formula>LEN(TRIM(G178))=0</formula>
    </cfRule>
  </conditionalFormatting>
  <conditionalFormatting sqref="G178:G183">
    <cfRule type="expression" dxfId="102" priority="102">
      <formula>IF(A178=$B$24,G178)</formula>
    </cfRule>
    <cfRule type="expression" dxfId="101" priority="103">
      <formula>IF(A178=$B$25,G178)</formula>
    </cfRule>
  </conditionalFormatting>
  <conditionalFormatting sqref="H178:H183">
    <cfRule type="containsBlanks" dxfId="100" priority="98">
      <formula>LEN(TRIM(H178))=0</formula>
    </cfRule>
    <cfRule type="expression" dxfId="99" priority="99">
      <formula>IF(A178=$B$24,H178)</formula>
    </cfRule>
    <cfRule type="expression" dxfId="98" priority="100">
      <formula>IF(A178=$B$25,H178)</formula>
    </cfRule>
  </conditionalFormatting>
  <conditionalFormatting sqref="I178:I183">
    <cfRule type="containsBlanks" dxfId="97" priority="95">
      <formula>LEN(TRIM(I178))=0</formula>
    </cfRule>
    <cfRule type="expression" dxfId="96" priority="96">
      <formula>IF(A178=$B$24,I178)</formula>
    </cfRule>
    <cfRule type="expression" dxfId="95" priority="97">
      <formula>IF(A178=$B$25,I178)</formula>
    </cfRule>
  </conditionalFormatting>
  <conditionalFormatting sqref="A188:F207">
    <cfRule type="containsBlanks" dxfId="94" priority="94">
      <formula>LEN(TRIM(A188))=0</formula>
    </cfRule>
  </conditionalFormatting>
  <conditionalFormatting sqref="G188:G201">
    <cfRule type="containsBlanks" dxfId="93" priority="91">
      <formula>LEN(TRIM(G188))=0</formula>
    </cfRule>
  </conditionalFormatting>
  <conditionalFormatting sqref="G188:G201">
    <cfRule type="expression" dxfId="92" priority="92">
      <formula>IF(A188=$B$24,G188)</formula>
    </cfRule>
    <cfRule type="expression" dxfId="91" priority="93">
      <formula>IF(A188=$B$25,G188)</formula>
    </cfRule>
  </conditionalFormatting>
  <conditionalFormatting sqref="H188:H201">
    <cfRule type="containsBlanks" dxfId="90" priority="88">
      <formula>LEN(TRIM(H188))=0</formula>
    </cfRule>
    <cfRule type="expression" dxfId="89" priority="89">
      <formula>IF(A188=$B$24,H188)</formula>
    </cfRule>
    <cfRule type="expression" dxfId="88" priority="90">
      <formula>IF(A188=$B$25,H188)</formula>
    </cfRule>
  </conditionalFormatting>
  <conditionalFormatting sqref="I188:I201">
    <cfRule type="containsBlanks" dxfId="87" priority="85">
      <formula>LEN(TRIM(I188))=0</formula>
    </cfRule>
    <cfRule type="expression" dxfId="86" priority="86">
      <formula>IF(A188=$B$24,I188)</formula>
    </cfRule>
    <cfRule type="expression" dxfId="85" priority="87">
      <formula>IF(A188=$B$25,I188)</formula>
    </cfRule>
  </conditionalFormatting>
  <conditionalFormatting sqref="G202:G207">
    <cfRule type="containsBlanks" dxfId="84" priority="82">
      <formula>LEN(TRIM(G202))=0</formula>
    </cfRule>
  </conditionalFormatting>
  <conditionalFormatting sqref="G202:G207">
    <cfRule type="expression" dxfId="83" priority="83">
      <formula>IF(A202=$B$24,G202)</formula>
    </cfRule>
    <cfRule type="expression" dxfId="82" priority="84">
      <formula>IF(A202=$B$25,G202)</formula>
    </cfRule>
  </conditionalFormatting>
  <conditionalFormatting sqref="H202:H207">
    <cfRule type="containsBlanks" dxfId="81" priority="79">
      <formula>LEN(TRIM(H202))=0</formula>
    </cfRule>
    <cfRule type="expression" dxfId="80" priority="80">
      <formula>IF(A202=$B$24,H202)</formula>
    </cfRule>
    <cfRule type="expression" dxfId="79" priority="81">
      <formula>IF(A202=$B$25,H202)</formula>
    </cfRule>
  </conditionalFormatting>
  <conditionalFormatting sqref="I202:I207">
    <cfRule type="containsBlanks" dxfId="78" priority="76">
      <formula>LEN(TRIM(I202))=0</formula>
    </cfRule>
    <cfRule type="expression" dxfId="77" priority="77">
      <formula>IF(A202=$B$24,I202)</formula>
    </cfRule>
    <cfRule type="expression" dxfId="76" priority="78">
      <formula>IF(A202=$B$25,I202)</formula>
    </cfRule>
  </conditionalFormatting>
  <conditionalFormatting sqref="A212:F231">
    <cfRule type="containsBlanks" dxfId="75" priority="75">
      <formula>LEN(TRIM(A212))=0</formula>
    </cfRule>
  </conditionalFormatting>
  <conditionalFormatting sqref="G212:G225">
    <cfRule type="containsBlanks" dxfId="74" priority="72">
      <formula>LEN(TRIM(G212))=0</formula>
    </cfRule>
  </conditionalFormatting>
  <conditionalFormatting sqref="G212:G225">
    <cfRule type="expression" dxfId="73" priority="73">
      <formula>IF(A212=$B$24,G212)</formula>
    </cfRule>
    <cfRule type="expression" dxfId="72" priority="74">
      <formula>IF(A212=$B$25,G212)</formula>
    </cfRule>
  </conditionalFormatting>
  <conditionalFormatting sqref="H212:H225">
    <cfRule type="containsBlanks" dxfId="71" priority="69">
      <formula>LEN(TRIM(H212))=0</formula>
    </cfRule>
    <cfRule type="expression" dxfId="70" priority="70">
      <formula>IF(A212=$B$24,H212)</formula>
    </cfRule>
    <cfRule type="expression" dxfId="69" priority="71">
      <formula>IF(A212=$B$25,H212)</formula>
    </cfRule>
  </conditionalFormatting>
  <conditionalFormatting sqref="I212:I225">
    <cfRule type="containsBlanks" dxfId="68" priority="66">
      <formula>LEN(TRIM(I212))=0</formula>
    </cfRule>
    <cfRule type="expression" dxfId="67" priority="67">
      <formula>IF(A212=$B$24,I212)</formula>
    </cfRule>
    <cfRule type="expression" dxfId="66" priority="68">
      <formula>IF(A212=$B$25,I212)</formula>
    </cfRule>
  </conditionalFormatting>
  <conditionalFormatting sqref="G226:G231">
    <cfRule type="containsBlanks" dxfId="65" priority="63">
      <formula>LEN(TRIM(G226))=0</formula>
    </cfRule>
  </conditionalFormatting>
  <conditionalFormatting sqref="G226:G231">
    <cfRule type="expression" dxfId="64" priority="64">
      <formula>IF(A226=$B$24,G226)</formula>
    </cfRule>
    <cfRule type="expression" dxfId="63" priority="65">
      <formula>IF(A226=$B$25,G226)</formula>
    </cfRule>
  </conditionalFormatting>
  <conditionalFormatting sqref="H226:H231">
    <cfRule type="containsBlanks" dxfId="62" priority="60">
      <formula>LEN(TRIM(H226))=0</formula>
    </cfRule>
    <cfRule type="expression" dxfId="61" priority="61">
      <formula>IF(A226=$B$24,H226)</formula>
    </cfRule>
    <cfRule type="expression" dxfId="60" priority="62">
      <formula>IF(A226=$B$25,H226)</formula>
    </cfRule>
  </conditionalFormatting>
  <conditionalFormatting sqref="I226:I231">
    <cfRule type="containsBlanks" dxfId="59" priority="57">
      <formula>LEN(TRIM(I226))=0</formula>
    </cfRule>
    <cfRule type="expression" dxfId="58" priority="58">
      <formula>IF(A226=$B$24,I226)</formula>
    </cfRule>
    <cfRule type="expression" dxfId="57" priority="59">
      <formula>IF(A226=$B$25,I226)</formula>
    </cfRule>
  </conditionalFormatting>
  <conditionalFormatting sqref="A236:F255">
    <cfRule type="containsBlanks" dxfId="56" priority="56">
      <formula>LEN(TRIM(A236))=0</formula>
    </cfRule>
  </conditionalFormatting>
  <conditionalFormatting sqref="G236:G249">
    <cfRule type="containsBlanks" dxfId="55" priority="53">
      <formula>LEN(TRIM(G236))=0</formula>
    </cfRule>
  </conditionalFormatting>
  <conditionalFormatting sqref="G236:G249">
    <cfRule type="expression" dxfId="54" priority="54">
      <formula>IF(A236=$B$24,G236)</formula>
    </cfRule>
    <cfRule type="expression" dxfId="53" priority="55">
      <formula>IF(A236=$B$25,G236)</formula>
    </cfRule>
  </conditionalFormatting>
  <conditionalFormatting sqref="H236:H249">
    <cfRule type="containsBlanks" dxfId="52" priority="50">
      <formula>LEN(TRIM(H236))=0</formula>
    </cfRule>
    <cfRule type="expression" dxfId="51" priority="51">
      <formula>IF(A236=$B$24,H236)</formula>
    </cfRule>
    <cfRule type="expression" dxfId="50" priority="52">
      <formula>IF(A236=$B$25,H236)</formula>
    </cfRule>
  </conditionalFormatting>
  <conditionalFormatting sqref="I236:I249">
    <cfRule type="containsBlanks" dxfId="49" priority="47">
      <formula>LEN(TRIM(I236))=0</formula>
    </cfRule>
    <cfRule type="expression" dxfId="48" priority="48">
      <formula>IF(A236=$B$24,I236)</formula>
    </cfRule>
    <cfRule type="expression" dxfId="47" priority="49">
      <formula>IF(A236=$B$25,I236)</formula>
    </cfRule>
  </conditionalFormatting>
  <conditionalFormatting sqref="G250:G255">
    <cfRule type="containsBlanks" dxfId="46" priority="44">
      <formula>LEN(TRIM(G250))=0</formula>
    </cfRule>
  </conditionalFormatting>
  <conditionalFormatting sqref="G250:G255">
    <cfRule type="expression" dxfId="45" priority="45">
      <formula>IF(A250=$B$24,G250)</formula>
    </cfRule>
    <cfRule type="expression" dxfId="44" priority="46">
      <formula>IF(A250=$B$25,G250)</formula>
    </cfRule>
  </conditionalFormatting>
  <conditionalFormatting sqref="H250:H255">
    <cfRule type="containsBlanks" dxfId="43" priority="41">
      <formula>LEN(TRIM(H250))=0</formula>
    </cfRule>
    <cfRule type="expression" dxfId="42" priority="42">
      <formula>IF(A250=$B$24,H250)</formula>
    </cfRule>
    <cfRule type="expression" dxfId="41" priority="43">
      <formula>IF(A250=$B$25,H250)</formula>
    </cfRule>
  </conditionalFormatting>
  <conditionalFormatting sqref="I250:I255">
    <cfRule type="containsBlanks" dxfId="40" priority="38">
      <formula>LEN(TRIM(I250))=0</formula>
    </cfRule>
    <cfRule type="expression" dxfId="39" priority="39">
      <formula>IF(A250=$B$24,I250)</formula>
    </cfRule>
    <cfRule type="expression" dxfId="38" priority="40">
      <formula>IF(A250=$B$25,I250)</formula>
    </cfRule>
  </conditionalFormatting>
  <conditionalFormatting sqref="A260:F279">
    <cfRule type="containsBlanks" dxfId="37" priority="37">
      <formula>LEN(TRIM(A260))=0</formula>
    </cfRule>
  </conditionalFormatting>
  <conditionalFormatting sqref="G260:G273">
    <cfRule type="containsBlanks" dxfId="36" priority="34">
      <formula>LEN(TRIM(G260))=0</formula>
    </cfRule>
  </conditionalFormatting>
  <conditionalFormatting sqref="G260:G273">
    <cfRule type="expression" dxfId="35" priority="35">
      <formula>IF(A260=$B$24,G260)</formula>
    </cfRule>
    <cfRule type="expression" dxfId="34" priority="36">
      <formula>IF(A260=$B$25,G260)</formula>
    </cfRule>
  </conditionalFormatting>
  <conditionalFormatting sqref="H260:H273">
    <cfRule type="containsBlanks" dxfId="33" priority="31">
      <formula>LEN(TRIM(H260))=0</formula>
    </cfRule>
    <cfRule type="expression" dxfId="32" priority="32">
      <formula>IF(A260=$B$24,H260)</formula>
    </cfRule>
    <cfRule type="expression" dxfId="31" priority="33">
      <formula>IF(A260=$B$25,H260)</formula>
    </cfRule>
  </conditionalFormatting>
  <conditionalFormatting sqref="I260:I273">
    <cfRule type="containsBlanks" dxfId="30" priority="28">
      <formula>LEN(TRIM(I260))=0</formula>
    </cfRule>
    <cfRule type="expression" dxfId="29" priority="29">
      <formula>IF(A260=$B$24,I260)</formula>
    </cfRule>
    <cfRule type="expression" dxfId="28" priority="30">
      <formula>IF(A260=$B$25,I260)</formula>
    </cfRule>
  </conditionalFormatting>
  <conditionalFormatting sqref="G274:G279">
    <cfRule type="containsBlanks" dxfId="27" priority="25">
      <formula>LEN(TRIM(G274))=0</formula>
    </cfRule>
  </conditionalFormatting>
  <conditionalFormatting sqref="G274:G279">
    <cfRule type="expression" dxfId="26" priority="26">
      <formula>IF(A274=$B$24,G274)</formula>
    </cfRule>
    <cfRule type="expression" dxfId="25" priority="27">
      <formula>IF(A274=$B$25,G274)</formula>
    </cfRule>
  </conditionalFormatting>
  <conditionalFormatting sqref="H274:H279">
    <cfRule type="containsBlanks" dxfId="24" priority="22">
      <formula>LEN(TRIM(H274))=0</formula>
    </cfRule>
    <cfRule type="expression" dxfId="23" priority="23">
      <formula>IF(A274=$B$24,H274)</formula>
    </cfRule>
    <cfRule type="expression" dxfId="22" priority="24">
      <formula>IF(A274=$B$25,H274)</formula>
    </cfRule>
  </conditionalFormatting>
  <conditionalFormatting sqref="I274:I279">
    <cfRule type="containsBlanks" dxfId="21" priority="19">
      <formula>LEN(TRIM(I274))=0</formula>
    </cfRule>
    <cfRule type="expression" dxfId="20" priority="20">
      <formula>IF(A274=$B$24,I274)</formula>
    </cfRule>
    <cfRule type="expression" dxfId="19" priority="21">
      <formula>IF(A274=$B$25,I274)</formula>
    </cfRule>
  </conditionalFormatting>
  <conditionalFormatting sqref="B89:C89">
    <cfRule type="containsBlanks" dxfId="18" priority="18">
      <formula>LEN(TRIM(B89))=0</formula>
    </cfRule>
  </conditionalFormatting>
  <conditionalFormatting sqref="E89">
    <cfRule type="containsBlanks" dxfId="17" priority="17">
      <formula>LEN(TRIM(E89))=0</formula>
    </cfRule>
  </conditionalFormatting>
  <conditionalFormatting sqref="B113:C113">
    <cfRule type="containsBlanks" dxfId="16" priority="16">
      <formula>LEN(TRIM(B113))=0</formula>
    </cfRule>
  </conditionalFormatting>
  <conditionalFormatting sqref="E113">
    <cfRule type="containsBlanks" dxfId="15" priority="15">
      <formula>LEN(TRIM(E113))=0</formula>
    </cfRule>
  </conditionalFormatting>
  <conditionalFormatting sqref="B137:C137">
    <cfRule type="containsBlanks" dxfId="14" priority="14">
      <formula>LEN(TRIM(B137))=0</formula>
    </cfRule>
  </conditionalFormatting>
  <conditionalFormatting sqref="E137">
    <cfRule type="containsBlanks" dxfId="13" priority="13">
      <formula>LEN(TRIM(E137))=0</formula>
    </cfRule>
  </conditionalFormatting>
  <conditionalFormatting sqref="B161:C161">
    <cfRule type="containsBlanks" dxfId="12" priority="12">
      <formula>LEN(TRIM(B161))=0</formula>
    </cfRule>
  </conditionalFormatting>
  <conditionalFormatting sqref="E161">
    <cfRule type="containsBlanks" dxfId="11" priority="11">
      <formula>LEN(TRIM(E161))=0</formula>
    </cfRule>
  </conditionalFormatting>
  <conditionalFormatting sqref="B185:C185">
    <cfRule type="containsBlanks" dxfId="10" priority="10">
      <formula>LEN(TRIM(B185))=0</formula>
    </cfRule>
  </conditionalFormatting>
  <conditionalFormatting sqref="E185">
    <cfRule type="containsBlanks" dxfId="9" priority="9">
      <formula>LEN(TRIM(E185))=0</formula>
    </cfRule>
  </conditionalFormatting>
  <conditionalFormatting sqref="B209:C209">
    <cfRule type="containsBlanks" dxfId="8" priority="8">
      <formula>LEN(TRIM(B209))=0</formula>
    </cfRule>
  </conditionalFormatting>
  <conditionalFormatting sqref="E209">
    <cfRule type="containsBlanks" dxfId="7" priority="7">
      <formula>LEN(TRIM(E209))=0</formula>
    </cfRule>
  </conditionalFormatting>
  <conditionalFormatting sqref="B233:C233">
    <cfRule type="containsBlanks" dxfId="6" priority="6">
      <formula>LEN(TRIM(B233))=0</formula>
    </cfRule>
  </conditionalFormatting>
  <conditionalFormatting sqref="E233">
    <cfRule type="containsBlanks" dxfId="5" priority="5">
      <formula>LEN(TRIM(E233))=0</formula>
    </cfRule>
  </conditionalFormatting>
  <conditionalFormatting sqref="B257:C257">
    <cfRule type="containsBlanks" dxfId="4" priority="4">
      <formula>LEN(TRIM(B257))=0</formula>
    </cfRule>
  </conditionalFormatting>
  <conditionalFormatting sqref="E257">
    <cfRule type="containsBlanks" dxfId="3" priority="3">
      <formula>LEN(TRIM(E257))=0</formula>
    </cfRule>
  </conditionalFormatting>
  <dataValidations disablePrompts="1" count="1">
    <dataValidation type="list" allowBlank="1" showInputMessage="1" showErrorMessage="1" sqref="A68:B87 A212:B231 A44:B63 A236:B255 A92:B111 A116:B135 A140:B159 A164:B183 A188:B207 A260:B279">
      <formula1>"Administrative Costs, Construction, Contractual Services, Direct Labor, Equipment, Fringe Benefits, Operation and Maintenance Costs, Other, Real Property Acquisition Costs, Supplies and Materials, Travel, Cash Match, In-Kind Match"</formula1>
    </dataValidation>
  </dataValidations>
  <pageMargins left="0.57202380952380949" right="0.5625" top="1.0462499999999999" bottom="0.51666666666666672" header="0.3" footer="0.3"/>
  <pageSetup scale="64" fitToHeight="0" orientation="landscape" horizontalDpi="300" verticalDpi="300" r:id="rId1"/>
  <headerFooter>
    <oddHeader>&amp;L&amp;G
&amp;C&amp;"Times New Roman,Regular"&amp;14SUSQUEHANNA RIVER BASIN COMMISSION
CONSUMPTIVE USE MITIGATION GRANT 
&amp;"Times New Roman,Bold"DETAILED BUDGET SPREADSHEET&amp;"Times New Roman,Regular"
&amp;K01+018[GRANT-FUNDED ONLY]</oddHeader>
    <oddFooter>&amp;C&amp;"Times New Roman,Regular"Page &amp;P of &amp;N</oddFooter>
  </headerFooter>
  <rowBreaks count="10" manualBreakCount="10">
    <brk id="40" max="16383" man="1"/>
    <brk id="64" max="16383" man="1"/>
    <brk id="88" max="16383" man="1"/>
    <brk id="112" max="16383" man="1"/>
    <brk id="136" max="16383" man="1"/>
    <brk id="160" max="16383" man="1"/>
    <brk id="184" max="16383" man="1"/>
    <brk id="208" max="16383" man="1"/>
    <brk id="232" max="16383" man="1"/>
    <brk id="256" max="16383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77" id="{8EA0E301-60D5-4A2E-A859-5553743DD7E3}">
            <xm:f>'Match Source List &amp; Notes'!$A$38="Reject"</xm:f>
            <x14:dxf>
              <font>
                <b/>
                <i val="0"/>
                <color rgb="FFFF0000"/>
              </font>
            </x14:dxf>
          </x14:cfRule>
          <x14:cfRule type="expression" priority="1178" id="{2BB3475B-7336-4201-8BE2-5A0B040ACED8}">
            <xm:f>'Match Source List &amp; Notes'!$A$27="X"</xm:f>
            <x14:dxf>
              <font>
                <b/>
                <i val="0"/>
                <color rgb="FFFF0000"/>
              </font>
            </x14:dxf>
          </x14:cfRule>
          <xm:sqref>F24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OFFSET('Match Source List &amp; Notes'!$A$1,1,MATCH(A44,'Match Source List &amp; Notes'!$A$1:$B$1,0)-1,COUNTA(OFFSET('Match Source List &amp; Notes'!$A$1,1,MATCH(A44,'Match Source List &amp; Notes'!$A$1:$B$1,0)-1,10)),1)</xm:f>
          </x14:formula1>
          <xm:sqref>C44:C63 C68:C87 C92:C111 C116:C135 C140:C159 C164:C183 C188:C207 C212:C231 C236:C255 C260:C279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73"/>
  <sheetViews>
    <sheetView topLeftCell="A13" workbookViewId="0">
      <selection activeCell="I27" sqref="I27"/>
    </sheetView>
  </sheetViews>
  <sheetFormatPr defaultRowHeight="15" x14ac:dyDescent="0.25"/>
  <cols>
    <col min="1" max="1" width="46.5703125" bestFit="1" customWidth="1"/>
    <col min="2" max="2" width="21.42578125" bestFit="1" customWidth="1"/>
    <col min="4" max="4" width="9.140625" style="7"/>
  </cols>
  <sheetData>
    <row r="1" spans="1:5" ht="24.95" customHeight="1" x14ac:dyDescent="0.25">
      <c r="A1" s="33" t="s">
        <v>11</v>
      </c>
      <c r="B1" s="33" t="s">
        <v>12</v>
      </c>
      <c r="D1" s="10" t="s">
        <v>50</v>
      </c>
    </row>
    <row r="2" spans="1:5" ht="24.95" customHeight="1" x14ac:dyDescent="0.25">
      <c r="A2" s="52" t="s">
        <v>5</v>
      </c>
      <c r="B2" s="52" t="s">
        <v>28</v>
      </c>
    </row>
    <row r="3" spans="1:5" ht="24.95" customHeight="1" x14ac:dyDescent="0.25">
      <c r="A3" s="52" t="s">
        <v>4</v>
      </c>
      <c r="B3" s="52" t="s">
        <v>30</v>
      </c>
    </row>
    <row r="4" spans="1:5" ht="24.95" customHeight="1" x14ac:dyDescent="0.25">
      <c r="A4" s="52" t="s">
        <v>1</v>
      </c>
      <c r="B4" s="52" t="s">
        <v>29</v>
      </c>
    </row>
    <row r="5" spans="1:5" ht="24.95" customHeight="1" x14ac:dyDescent="0.25">
      <c r="A5" s="52" t="s">
        <v>3</v>
      </c>
      <c r="B5" s="52" t="s">
        <v>27</v>
      </c>
    </row>
    <row r="6" spans="1:5" ht="24.95" customHeight="1" x14ac:dyDescent="0.25">
      <c r="A6" s="52" t="s">
        <v>35</v>
      </c>
      <c r="B6" s="52" t="s">
        <v>31</v>
      </c>
    </row>
    <row r="7" spans="1:5" ht="24.95" customHeight="1" x14ac:dyDescent="0.25">
      <c r="A7" s="52" t="s">
        <v>26</v>
      </c>
      <c r="B7" s="53"/>
    </row>
    <row r="8" spans="1:5" ht="24.95" customHeight="1" x14ac:dyDescent="0.25">
      <c r="A8" s="53"/>
      <c r="B8" s="53"/>
      <c r="D8" s="10">
        <v>1</v>
      </c>
      <c r="E8" s="9" t="s">
        <v>47</v>
      </c>
    </row>
    <row r="9" spans="1:5" ht="24.95" customHeight="1" x14ac:dyDescent="0.25">
      <c r="A9" s="53"/>
      <c r="B9" s="53"/>
      <c r="D9" s="10">
        <f>D8+1</f>
        <v>2</v>
      </c>
      <c r="E9" s="9" t="s">
        <v>47</v>
      </c>
    </row>
    <row r="10" spans="1:5" ht="24.95" customHeight="1" x14ac:dyDescent="0.25">
      <c r="A10" s="53"/>
      <c r="B10" s="53"/>
      <c r="D10" s="10">
        <f t="shared" ref="D10:D11" si="0">D9+1</f>
        <v>3</v>
      </c>
      <c r="E10" s="9" t="s">
        <v>47</v>
      </c>
    </row>
    <row r="11" spans="1:5" ht="24.95" customHeight="1" thickBot="1" x14ac:dyDescent="0.3">
      <c r="A11" s="57"/>
      <c r="B11" s="57"/>
      <c r="D11" s="10">
        <f t="shared" si="0"/>
        <v>4</v>
      </c>
      <c r="E11" s="9" t="s">
        <v>47</v>
      </c>
    </row>
    <row r="12" spans="1:5" ht="24.95" customHeight="1" thickBot="1" x14ac:dyDescent="0.3">
      <c r="A12" s="58"/>
      <c r="B12" s="59"/>
    </row>
    <row r="13" spans="1:5" ht="24.95" customHeight="1" x14ac:dyDescent="0.25">
      <c r="A13" s="37" t="s">
        <v>33</v>
      </c>
      <c r="B13" s="38" t="e">
        <f ca="1">OFFSET('Match Source List &amp; Notes'!$A$1,1,MATCH('Detailed Budget Spreadsheet'!A44,'Match Source List &amp; Notes'!$A$1:$B$1,0)-1,1,1)</f>
        <v>#N/A</v>
      </c>
      <c r="C13" s="35"/>
      <c r="D13" s="10">
        <f>D11+1</f>
        <v>5</v>
      </c>
      <c r="E13" s="9" t="s">
        <v>48</v>
      </c>
    </row>
    <row r="14" spans="1:5" ht="24.95" customHeight="1" x14ac:dyDescent="0.25">
      <c r="A14" s="37" t="s">
        <v>32</v>
      </c>
      <c r="B14" s="38">
        <f ca="1">COUNTA(OFFSET('Match Source List &amp; Notes'!$A$1,1,MATCH('Detailed Budget Spreadsheet'!A44,'Match Source List &amp; Notes'!$A$1:$B$1,0)-1,10))</f>
        <v>1</v>
      </c>
      <c r="C14" s="35"/>
      <c r="D14" s="10">
        <f>D13+1</f>
        <v>6</v>
      </c>
      <c r="E14" s="9" t="s">
        <v>49</v>
      </c>
    </row>
    <row r="15" spans="1:5" ht="24.95" customHeight="1" x14ac:dyDescent="0.25">
      <c r="A15" s="39" t="s">
        <v>36</v>
      </c>
      <c r="B15" s="43" t="e">
        <f ca="1">OFFSET('Match Source List &amp; Notes'!$A$1,1,MATCH('Detailed Budget Spreadsheet'!A44,'Match Source List &amp; Notes'!$A$1:$B$1,0)-1,COUNTA(OFFSET('Match Source List &amp; Notes'!$A$1,1,MATCH('Detailed Budget Spreadsheet'!A44,'Match Source List &amp; Notes'!$A$1:$B$1,0)-1,10)),1)</f>
        <v>#N/A</v>
      </c>
      <c r="C15" s="36"/>
      <c r="D15" s="10">
        <f>D14+1</f>
        <v>7</v>
      </c>
      <c r="E15" s="9" t="s">
        <v>59</v>
      </c>
    </row>
    <row r="16" spans="1:5" s="9" customFormat="1" ht="24.95" customHeight="1" x14ac:dyDescent="0.25">
      <c r="D16" s="7"/>
    </row>
    <row r="17" spans="1:9" s="9" customFormat="1" ht="24.95" customHeight="1" x14ac:dyDescent="0.25">
      <c r="A17" s="33" t="s">
        <v>52</v>
      </c>
      <c r="B17" s="62"/>
      <c r="D17" s="7"/>
    </row>
    <row r="18" spans="1:9" s="9" customFormat="1" ht="24.95" customHeight="1" x14ac:dyDescent="0.25">
      <c r="A18" s="32"/>
      <c r="B18" s="63"/>
      <c r="D18" s="7"/>
    </row>
    <row r="19" spans="1:9" s="9" customFormat="1" ht="24.95" customHeight="1" x14ac:dyDescent="0.25">
      <c r="A19" s="40">
        <f>SUMIF('Detailed Budget Spreadsheet'!$C$44:$C$279,"Real Property Acquisition Costs",'Detailed Budget Spreadsheet'!$G$44:$G$279)</f>
        <v>0</v>
      </c>
      <c r="B19" s="63"/>
      <c r="D19" s="10">
        <f>D15+1</f>
        <v>8</v>
      </c>
      <c r="E19" s="9" t="s">
        <v>46</v>
      </c>
    </row>
    <row r="20" spans="1:9" s="9" customFormat="1" ht="24.95" customHeight="1" x14ac:dyDescent="0.25">
      <c r="A20" s="40">
        <f>SUMIF('Detailed Budget Spreadsheet'!$C$44:$C$279,"Real Property Acquisition Costs",'Detailed Budget Spreadsheet'!$H$44:$H$279)</f>
        <v>0</v>
      </c>
      <c r="B20" s="63"/>
      <c r="D20" s="10">
        <f>D19+1</f>
        <v>9</v>
      </c>
      <c r="E20" s="9" t="s">
        <v>45</v>
      </c>
    </row>
    <row r="21" spans="1:9" s="9" customFormat="1" ht="24.95" customHeight="1" thickBot="1" x14ac:dyDescent="0.3">
      <c r="A21" s="40">
        <f>SUMIF('Detailed Budget Spreadsheet'!$C$44:$C$279,"Real Property Acquisition Costs",'Detailed Budget Spreadsheet'!$I$44:$I$279)</f>
        <v>0</v>
      </c>
      <c r="B21" s="63"/>
      <c r="D21" s="10">
        <f t="shared" ref="D21:D27" si="1">D20+1</f>
        <v>10</v>
      </c>
      <c r="E21" s="9" t="s">
        <v>44</v>
      </c>
    </row>
    <row r="22" spans="1:9" s="9" customFormat="1" ht="24.95" customHeight="1" x14ac:dyDescent="0.25">
      <c r="A22" s="41">
        <f>SUM(A19:A21)</f>
        <v>0</v>
      </c>
      <c r="B22" s="63"/>
      <c r="D22" s="10">
        <f t="shared" si="1"/>
        <v>11</v>
      </c>
      <c r="E22" s="9" t="s">
        <v>43</v>
      </c>
    </row>
    <row r="23" spans="1:9" s="9" customFormat="1" ht="24.95" customHeight="1" x14ac:dyDescent="0.25">
      <c r="A23" s="50">
        <f>'Detailed Budget Spreadsheet'!$F$24-'Match Source List &amp; Notes'!$A$22</f>
        <v>0</v>
      </c>
      <c r="B23" s="63"/>
      <c r="D23" s="10">
        <f t="shared" si="1"/>
        <v>12</v>
      </c>
      <c r="E23" s="9" t="s">
        <v>40</v>
      </c>
    </row>
    <row r="24" spans="1:9" s="9" customFormat="1" ht="24.95" customHeight="1" x14ac:dyDescent="0.25">
      <c r="A24" s="54">
        <v>0.5</v>
      </c>
      <c r="B24" s="63"/>
      <c r="D24" s="10">
        <f t="shared" si="1"/>
        <v>13</v>
      </c>
      <c r="E24" s="9" t="s">
        <v>58</v>
      </c>
    </row>
    <row r="25" spans="1:9" s="9" customFormat="1" ht="24.95" customHeight="1" x14ac:dyDescent="0.25">
      <c r="A25" s="56" t="str">
        <f xml:space="preserve"> IF($A$22&gt;0.5*$A$31,"Reject"," ")</f>
        <v xml:space="preserve"> </v>
      </c>
      <c r="B25" s="64" t="s">
        <v>37</v>
      </c>
      <c r="D25" s="10">
        <f t="shared" si="1"/>
        <v>14</v>
      </c>
      <c r="E25" s="9" t="s">
        <v>42</v>
      </c>
    </row>
    <row r="26" spans="1:9" s="9" customFormat="1" ht="24.95" customHeight="1" x14ac:dyDescent="0.25">
      <c r="A26" s="32"/>
      <c r="B26" s="63"/>
      <c r="D26" s="10">
        <f t="shared" si="1"/>
        <v>15</v>
      </c>
      <c r="H26" s="61" t="s">
        <v>63</v>
      </c>
      <c r="I26" s="60" t="str">
        <f>"The total value of Real Property Acquisition Costs exceed "&amp;TEXT($A$24,"0%")&amp;" of the minimum required Cash Match.  Real Property Acquisition Costs may only make up to 50% of the minimum required Cash Match."</f>
        <v>The total value of Real Property Acquisition Costs exceed 50% of the minimum required Cash Match.  Real Property Acquisition Costs may only make up to 50% of the minimum required Cash Match.</v>
      </c>
    </row>
    <row r="27" spans="1:9" s="9" customFormat="1" ht="24.95" customHeight="1" x14ac:dyDescent="0.25">
      <c r="A27" s="42" t="str">
        <f xml:space="preserve"> IF($A$22&lt;=0.5*$A$31,"","X")</f>
        <v/>
      </c>
      <c r="B27" s="65"/>
      <c r="D27" s="10">
        <f t="shared" si="1"/>
        <v>16</v>
      </c>
      <c r="E27" s="9" t="s">
        <v>41</v>
      </c>
    </row>
    <row r="28" spans="1:9" s="9" customFormat="1" ht="24.95" customHeight="1" x14ac:dyDescent="0.25">
      <c r="D28" s="7"/>
    </row>
    <row r="29" spans="1:9" ht="24.95" customHeight="1" x14ac:dyDescent="0.3">
      <c r="A29" s="33" t="s">
        <v>51</v>
      </c>
      <c r="B29" s="66"/>
      <c r="I29" s="46"/>
    </row>
    <row r="30" spans="1:9" ht="24.95" customHeight="1" x14ac:dyDescent="0.25">
      <c r="A30" s="50">
        <f>SUM('Detailed Budget Spreadsheet'!$F$11:$F$21)</f>
        <v>0</v>
      </c>
      <c r="B30" s="67"/>
      <c r="D30" s="10">
        <f>D27+1</f>
        <v>17</v>
      </c>
      <c r="E30" s="9" t="s">
        <v>53</v>
      </c>
      <c r="I30" s="47"/>
    </row>
    <row r="31" spans="1:9" ht="24.95" customHeight="1" x14ac:dyDescent="0.25">
      <c r="A31" s="50">
        <f>'Detailed Budget Spreadsheet'!F24</f>
        <v>0</v>
      </c>
      <c r="B31" s="67"/>
      <c r="D31" s="10">
        <f>D30+1</f>
        <v>18</v>
      </c>
      <c r="E31" s="9" t="s">
        <v>57</v>
      </c>
      <c r="I31" s="47"/>
    </row>
    <row r="32" spans="1:9" ht="24.95" customHeight="1" x14ac:dyDescent="0.25">
      <c r="A32" s="54">
        <v>0.1</v>
      </c>
      <c r="B32" s="68"/>
      <c r="D32" s="10">
        <f>D31+1</f>
        <v>19</v>
      </c>
      <c r="E32" s="9" t="s">
        <v>56</v>
      </c>
      <c r="I32" s="47"/>
    </row>
    <row r="33" spans="1:9" ht="24.95" customHeight="1" x14ac:dyDescent="0.25">
      <c r="A33" s="55">
        <v>500000</v>
      </c>
      <c r="B33" s="68"/>
      <c r="D33" s="10">
        <f>D32+1</f>
        <v>20</v>
      </c>
      <c r="E33" s="9" t="s">
        <v>54</v>
      </c>
      <c r="I33" s="48"/>
    </row>
    <row r="34" spans="1:9" ht="24.95" customHeight="1" x14ac:dyDescent="0.25">
      <c r="A34" s="56" t="str">
        <f>IF(AND($A$33&gt;=$A$30,$A$31&gt;=$A$32*$A$30),"Accept","Reject")</f>
        <v>Accept</v>
      </c>
      <c r="B34" s="67"/>
      <c r="D34" s="10">
        <f t="shared" ref="D34:D38" si="2">D33+1</f>
        <v>21</v>
      </c>
      <c r="E34" s="9" t="s">
        <v>61</v>
      </c>
    </row>
    <row r="35" spans="1:9" ht="24.95" customHeight="1" x14ac:dyDescent="0.25">
      <c r="A35" s="54">
        <v>0.25</v>
      </c>
      <c r="B35" s="67"/>
      <c r="D35" s="10">
        <f t="shared" si="2"/>
        <v>22</v>
      </c>
      <c r="E35" s="9" t="s">
        <v>55</v>
      </c>
    </row>
    <row r="36" spans="1:9" ht="24.95" customHeight="1" x14ac:dyDescent="0.25">
      <c r="A36" s="55">
        <v>500000</v>
      </c>
      <c r="B36" s="67"/>
      <c r="D36" s="10">
        <f t="shared" si="2"/>
        <v>23</v>
      </c>
      <c r="E36" s="9" t="s">
        <v>54</v>
      </c>
    </row>
    <row r="37" spans="1:9" ht="24.95" customHeight="1" x14ac:dyDescent="0.25">
      <c r="A37" s="56" t="str">
        <f>IF(AND($A$30&gt;$A$36,$A$31&gt;=$A$35*$A$30),"Accept","Reject")</f>
        <v>Reject</v>
      </c>
      <c r="B37" s="67"/>
      <c r="D37" s="10">
        <f t="shared" si="2"/>
        <v>24</v>
      </c>
      <c r="E37" s="9" t="s">
        <v>62</v>
      </c>
    </row>
    <row r="38" spans="1:9" ht="24.95" customHeight="1" x14ac:dyDescent="0.25">
      <c r="A38" s="42" t="str">
        <f>IF(AND($A$34="Reject",$A$37="Reject"),"Reject","Accept")</f>
        <v>Accept</v>
      </c>
      <c r="B38" s="69"/>
      <c r="D38" s="10">
        <f t="shared" si="2"/>
        <v>25</v>
      </c>
      <c r="E38" s="9" t="s">
        <v>60</v>
      </c>
    </row>
    <row r="39" spans="1:9" ht="24.95" customHeight="1" x14ac:dyDescent="0.25">
      <c r="F39" s="51"/>
      <c r="H39" s="61" t="s">
        <v>64</v>
      </c>
      <c r="I39" s="60" t="str">
        <f>"The minimum required Cash Match has not been met.  For projects requesting up to $500,000, the minimum required Cash Match is "&amp;TEXT($A$32,"0%")&amp;" of the total requested grant funds.  For projects requesting in excess of $500,000 in grant funds, the minimum required Cash Match is "&amp;TEXT($A$35,"0%")&amp;" of the total requested grant funds."</f>
        <v>The minimum required Cash Match has not been met.  For projects requesting up to $500,000, the minimum required Cash Match is 10% of the total requested grant funds.  For projects requesting in excess of $500,000 in grant funds, the minimum required Cash Match is 25% of the total requested grant funds.</v>
      </c>
    </row>
    <row r="40" spans="1:9" ht="24.95" customHeight="1" x14ac:dyDescent="0.25">
      <c r="A40" s="33" t="s">
        <v>71</v>
      </c>
      <c r="B40" s="71"/>
    </row>
    <row r="41" spans="1:9" ht="24.95" customHeight="1" x14ac:dyDescent="0.25">
      <c r="A41" s="124" t="str">
        <f>IF(AND($A$25="Reject",$A$38="Reject"),CONCATENATE($I$26," ",$I$39),IF($A$25="Reject",$I$26,IF($A$38="Reject",$I$39," ")))</f>
        <v xml:space="preserve"> </v>
      </c>
      <c r="B41" s="72" t="str">
        <f>IF(AND($A$25="Reject",$A$38="Reject"),"↔",IF($A$25="Reject","↔",IF($A$38="Reject","↔"," ")))</f>
        <v xml:space="preserve"> </v>
      </c>
      <c r="D41" s="10">
        <f>D38+1</f>
        <v>26</v>
      </c>
      <c r="E41" s="9" t="s">
        <v>65</v>
      </c>
    </row>
    <row r="42" spans="1:9" ht="24.95" customHeight="1" x14ac:dyDescent="0.25">
      <c r="A42" s="124"/>
      <c r="B42" s="66"/>
    </row>
    <row r="43" spans="1:9" ht="24.95" customHeight="1" x14ac:dyDescent="0.25">
      <c r="A43" s="124"/>
      <c r="B43" s="67"/>
    </row>
    <row r="44" spans="1:9" ht="24.95" customHeight="1" x14ac:dyDescent="0.25">
      <c r="A44" s="124"/>
      <c r="B44" s="67"/>
    </row>
    <row r="45" spans="1:9" ht="24.95" customHeight="1" x14ac:dyDescent="0.25">
      <c r="A45" s="124"/>
      <c r="B45" s="67"/>
    </row>
    <row r="46" spans="1:9" ht="24.95" customHeight="1" x14ac:dyDescent="0.25">
      <c r="A46" s="124"/>
      <c r="B46" s="67"/>
    </row>
    <row r="47" spans="1:9" ht="24.95" customHeight="1" x14ac:dyDescent="0.25">
      <c r="A47" s="124"/>
      <c r="B47" s="69"/>
    </row>
    <row r="48" spans="1:9" ht="24.95" customHeight="1" x14ac:dyDescent="0.25">
      <c r="A48" s="70"/>
      <c r="B48" s="34"/>
    </row>
    <row r="49" spans="1:6" ht="24.95" customHeight="1" x14ac:dyDescent="0.25">
      <c r="A49" s="73" t="s">
        <v>66</v>
      </c>
      <c r="B49" s="66"/>
    </row>
    <row r="50" spans="1:6" ht="24.95" customHeight="1" x14ac:dyDescent="0.25">
      <c r="A50" s="32" t="str">
        <f t="shared" ref="A50:A55" si="3">$A2</f>
        <v>Construction</v>
      </c>
      <c r="B50" s="67"/>
      <c r="D50" s="10">
        <f>D41+1</f>
        <v>27</v>
      </c>
      <c r="E50" s="9" t="s">
        <v>67</v>
      </c>
    </row>
    <row r="51" spans="1:6" ht="24.95" customHeight="1" x14ac:dyDescent="0.25">
      <c r="A51" s="32" t="str">
        <f t="shared" si="3"/>
        <v>Contractual Services</v>
      </c>
      <c r="B51" s="67"/>
      <c r="D51" s="10">
        <f>D50+1</f>
        <v>28</v>
      </c>
      <c r="E51" s="9" t="s">
        <v>68</v>
      </c>
    </row>
    <row r="52" spans="1:6" ht="24.95" customHeight="1" x14ac:dyDescent="0.25">
      <c r="A52" s="32" t="str">
        <f t="shared" si="3"/>
        <v>Direct Labor</v>
      </c>
      <c r="B52" s="67"/>
      <c r="D52" s="10">
        <f t="shared" ref="D52:D53" si="4">D51+1</f>
        <v>29</v>
      </c>
      <c r="F52" s="9" t="s">
        <v>69</v>
      </c>
    </row>
    <row r="53" spans="1:6" ht="24.95" customHeight="1" x14ac:dyDescent="0.25">
      <c r="A53" s="32" t="str">
        <f t="shared" si="3"/>
        <v>Equipment</v>
      </c>
      <c r="B53" s="67"/>
      <c r="D53" s="10">
        <f t="shared" si="4"/>
        <v>30</v>
      </c>
      <c r="F53" s="9" t="s">
        <v>70</v>
      </c>
    </row>
    <row r="54" spans="1:6" ht="24.95" customHeight="1" x14ac:dyDescent="0.25">
      <c r="A54" s="32" t="str">
        <f t="shared" si="3"/>
        <v>Real Property Acquisition Costs</v>
      </c>
      <c r="B54" s="67"/>
    </row>
    <row r="55" spans="1:6" ht="24.95" customHeight="1" x14ac:dyDescent="0.25">
      <c r="A55" s="32" t="str">
        <f t="shared" si="3"/>
        <v>Federal, State, and/or Other Grant Awarded Funds</v>
      </c>
      <c r="B55" s="67"/>
    </row>
    <row r="56" spans="1:6" ht="24.95" customHeight="1" x14ac:dyDescent="0.25">
      <c r="A56" s="32" t="str">
        <f>$B2</f>
        <v>Donated Goods</v>
      </c>
      <c r="B56" s="67"/>
    </row>
    <row r="57" spans="1:6" ht="24.95" customHeight="1" x14ac:dyDescent="0.25">
      <c r="A57" s="32" t="str">
        <f t="shared" ref="A57:A60" si="5">$B3</f>
        <v>Donated Services</v>
      </c>
      <c r="B57" s="67"/>
    </row>
    <row r="58" spans="1:6" ht="24.95" customHeight="1" x14ac:dyDescent="0.25">
      <c r="A58" s="32" t="str">
        <f t="shared" si="5"/>
        <v>Donated Labor</v>
      </c>
      <c r="B58" s="67"/>
    </row>
    <row r="59" spans="1:6" ht="24.95" customHeight="1" x14ac:dyDescent="0.25">
      <c r="A59" s="32" t="str">
        <f t="shared" si="5"/>
        <v>Donated Equipment</v>
      </c>
      <c r="B59" s="67"/>
    </row>
    <row r="60" spans="1:6" ht="24.95" customHeight="1" x14ac:dyDescent="0.25">
      <c r="A60" s="74" t="str">
        <f t="shared" si="5"/>
        <v>Donated Real Property</v>
      </c>
      <c r="B60" s="69"/>
    </row>
    <row r="61" spans="1:6" ht="24.95" customHeight="1" x14ac:dyDescent="0.25">
      <c r="A61" s="9"/>
    </row>
    <row r="62" spans="1:6" ht="24.95" customHeight="1" x14ac:dyDescent="0.25">
      <c r="A62" s="73" t="s">
        <v>72</v>
      </c>
      <c r="B62" s="66"/>
    </row>
    <row r="63" spans="1:6" ht="24.95" customHeight="1" x14ac:dyDescent="0.25">
      <c r="A63" s="32" t="s">
        <v>9</v>
      </c>
      <c r="B63" s="67"/>
      <c r="D63" s="10">
        <f>D53+1</f>
        <v>31</v>
      </c>
      <c r="E63" s="9" t="s">
        <v>73</v>
      </c>
    </row>
    <row r="64" spans="1:6" ht="24.95" customHeight="1" x14ac:dyDescent="0.25">
      <c r="A64" s="32" t="s">
        <v>5</v>
      </c>
      <c r="B64" s="67"/>
    </row>
    <row r="65" spans="1:2" ht="24.95" customHeight="1" x14ac:dyDescent="0.25">
      <c r="A65" s="32" t="s">
        <v>4</v>
      </c>
      <c r="B65" s="67"/>
    </row>
    <row r="66" spans="1:2" ht="24.95" customHeight="1" x14ac:dyDescent="0.25">
      <c r="A66" s="32" t="s">
        <v>1</v>
      </c>
      <c r="B66" s="67"/>
    </row>
    <row r="67" spans="1:2" ht="24.95" customHeight="1" x14ac:dyDescent="0.25">
      <c r="A67" s="32" t="s">
        <v>3</v>
      </c>
      <c r="B67" s="67"/>
    </row>
    <row r="68" spans="1:2" ht="24.95" customHeight="1" x14ac:dyDescent="0.25">
      <c r="A68" s="32" t="s">
        <v>2</v>
      </c>
      <c r="B68" s="67"/>
    </row>
    <row r="69" spans="1:2" ht="24.95" customHeight="1" x14ac:dyDescent="0.25">
      <c r="A69" s="32" t="s">
        <v>22</v>
      </c>
      <c r="B69" s="67"/>
    </row>
    <row r="70" spans="1:2" ht="24.95" customHeight="1" x14ac:dyDescent="0.25">
      <c r="A70" s="32" t="s">
        <v>8</v>
      </c>
      <c r="B70" s="67"/>
    </row>
    <row r="71" spans="1:2" ht="24.95" customHeight="1" x14ac:dyDescent="0.25">
      <c r="A71" s="32" t="s">
        <v>35</v>
      </c>
      <c r="B71" s="67"/>
    </row>
    <row r="72" spans="1:2" ht="24.95" customHeight="1" x14ac:dyDescent="0.25">
      <c r="A72" s="32" t="s">
        <v>6</v>
      </c>
      <c r="B72" s="67"/>
    </row>
    <row r="73" spans="1:2" ht="24.95" customHeight="1" x14ac:dyDescent="0.25">
      <c r="A73" s="74" t="s">
        <v>7</v>
      </c>
      <c r="B73" s="69"/>
    </row>
  </sheetData>
  <sheetProtection selectLockedCells="1" selectUnlockedCells="1"/>
  <mergeCells count="1">
    <mergeCell ref="A41:A47"/>
  </mergeCells>
  <conditionalFormatting sqref="A8:B11">
    <cfRule type="containsBlanks" dxfId="0" priority="1">
      <formula>LEN(TRIM(A8))=0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Budget Spreadsheet</vt:lpstr>
      <vt:lpstr>Match Source List &amp; Notes</vt:lpstr>
    </vt:vector>
  </TitlesOfParts>
  <Company>Susquehanna River Basin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jmaze</dc:creator>
  <cp:lastModifiedBy>jmaze</cp:lastModifiedBy>
  <cp:lastPrinted>2023-10-26T12:36:48Z</cp:lastPrinted>
  <dcterms:created xsi:type="dcterms:W3CDTF">2022-05-31T17:22:50Z</dcterms:created>
  <dcterms:modified xsi:type="dcterms:W3CDTF">2023-10-26T19:57:36Z</dcterms:modified>
</cp:coreProperties>
</file>